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firstSheet="6" activeTab="9"/>
  </bookViews>
  <sheets>
    <sheet name="К58" sheetId="1" r:id="rId1"/>
    <sheet name="К60" sheetId="2" r:id="rId2"/>
    <sheet name="К62" sheetId="3" r:id="rId3"/>
    <sheet name="К64" sheetId="4" r:id="rId4"/>
    <sheet name="8Б52" sheetId="5" r:id="rId5"/>
    <sheet name="8Б54" sheetId="6" r:id="rId6"/>
    <sheet name="ЧШ" sheetId="7" r:id="rId7"/>
    <sheet name="чапл Ябл нас" sheetId="8" r:id="rId8"/>
    <sheet name="Чапл Ябл бюдж" sheetId="9" r:id="rId9"/>
    <sheet name="Чапл Ябл. ін" sheetId="10" r:id="rId10"/>
    <sheet name="Шк 2" sheetId="11" r:id="rId11"/>
    <sheet name="Гімназія" sheetId="12" r:id="rId12"/>
    <sheet name="Деревяна" sheetId="13" r:id="rId13"/>
    <sheet name="Кр Сл школа" sheetId="14" r:id="rId14"/>
    <sheet name="М. Вільш" sheetId="15" r:id="rId15"/>
    <sheet name="Семенівка" sheetId="16" r:id="rId16"/>
    <sheet name="Долина" sheetId="17" r:id="rId17"/>
    <sheet name="Копачів" sheetId="18" r:id="rId18"/>
    <sheet name="Перше тр Шк" sheetId="19" r:id="rId19"/>
    <sheet name="П. Травня Клуб" sheetId="20" r:id="rId20"/>
    <sheet name="Стоматол" sheetId="21" r:id="rId21"/>
    <sheet name="Германівка гімназія" sheetId="22" r:id="rId22"/>
    <sheet name="Красна Сл дит сад" sheetId="23" r:id="rId23"/>
    <sheet name="Германівка буд доп" sheetId="24" r:id="rId24"/>
    <sheet name="Красне" sheetId="25" r:id="rId25"/>
    <sheet name="Германівка школа" sheetId="26" r:id="rId26"/>
    <sheet name="Германівка лікарня" sheetId="27" r:id="rId27"/>
    <sheet name="Германівка сіль рада" sheetId="28" r:id="rId28"/>
  </sheets>
  <calcPr calcId="152511"/>
</workbook>
</file>

<file path=xl/calcChain.xml><?xml version="1.0" encoding="utf-8"?>
<calcChain xmlns="http://schemas.openxmlformats.org/spreadsheetml/2006/main">
  <c r="F32" i="10" l="1"/>
  <c r="F31" i="10"/>
  <c r="F31" i="5"/>
  <c r="F31" i="26" l="1"/>
  <c r="F31" i="23"/>
  <c r="F32" i="19"/>
  <c r="F32" i="28"/>
  <c r="F31" i="28"/>
  <c r="E30" i="28"/>
  <c r="F30" i="28" s="1"/>
  <c r="F28" i="28"/>
  <c r="F27" i="28"/>
  <c r="F26" i="28"/>
  <c r="F25" i="28"/>
  <c r="E25" i="28"/>
  <c r="F24" i="28"/>
  <c r="F23" i="28"/>
  <c r="F22" i="28"/>
  <c r="E21" i="28"/>
  <c r="F20" i="28"/>
  <c r="F19" i="28"/>
  <c r="F18" i="28"/>
  <c r="E17" i="28"/>
  <c r="F16" i="28"/>
  <c r="F15" i="28"/>
  <c r="F14" i="28"/>
  <c r="F13" i="28"/>
  <c r="F12" i="28"/>
  <c r="E11" i="28"/>
  <c r="E10" i="28"/>
  <c r="E29" i="28" s="1"/>
  <c r="H32" i="28"/>
  <c r="C32" i="28"/>
  <c r="D32" i="28" s="1"/>
  <c r="H31" i="28"/>
  <c r="D31" i="28"/>
  <c r="C31" i="28"/>
  <c r="G30" i="28"/>
  <c r="H30" i="28" s="1"/>
  <c r="K28" i="28"/>
  <c r="H28" i="28"/>
  <c r="C28" i="28"/>
  <c r="D28" i="28" s="1"/>
  <c r="K27" i="28"/>
  <c r="H27" i="28"/>
  <c r="C27" i="28"/>
  <c r="K26" i="28"/>
  <c r="H26" i="28"/>
  <c r="C26" i="28"/>
  <c r="D26" i="28" s="1"/>
  <c r="G25" i="28"/>
  <c r="K24" i="28"/>
  <c r="H24" i="28"/>
  <c r="C24" i="28"/>
  <c r="D24" i="28" s="1"/>
  <c r="K23" i="28"/>
  <c r="H23" i="28"/>
  <c r="C23" i="28"/>
  <c r="D23" i="28" s="1"/>
  <c r="K22" i="28"/>
  <c r="H22" i="28"/>
  <c r="C22" i="28"/>
  <c r="G21" i="28"/>
  <c r="H20" i="28"/>
  <c r="C20" i="28"/>
  <c r="D20" i="28" s="1"/>
  <c r="K19" i="28"/>
  <c r="H19" i="28"/>
  <c r="C19" i="28"/>
  <c r="D19" i="28" s="1"/>
  <c r="K18" i="28"/>
  <c r="H18" i="28"/>
  <c r="C18" i="28"/>
  <c r="D18" i="28" s="1"/>
  <c r="K17" i="28"/>
  <c r="G17" i="28"/>
  <c r="K16" i="28"/>
  <c r="H16" i="28"/>
  <c r="C16" i="28"/>
  <c r="D16" i="28" s="1"/>
  <c r="H15" i="28"/>
  <c r="C15" i="28"/>
  <c r="D15" i="28" s="1"/>
  <c r="H14" i="28"/>
  <c r="C14" i="28"/>
  <c r="D14" i="28" s="1"/>
  <c r="H13" i="28"/>
  <c r="C13" i="28"/>
  <c r="D13" i="28" s="1"/>
  <c r="H12" i="28"/>
  <c r="C12" i="28"/>
  <c r="D12" i="28" s="1"/>
  <c r="G11" i="28"/>
  <c r="F32" i="27"/>
  <c r="F31" i="27"/>
  <c r="F30" i="27"/>
  <c r="E30" i="27"/>
  <c r="F28" i="27"/>
  <c r="F27" i="27"/>
  <c r="F26" i="27"/>
  <c r="F25" i="27" s="1"/>
  <c r="E25" i="27"/>
  <c r="F24" i="27"/>
  <c r="F23" i="27"/>
  <c r="F22" i="27"/>
  <c r="E21" i="27"/>
  <c r="F20" i="27"/>
  <c r="F19" i="27"/>
  <c r="F18" i="27"/>
  <c r="E17" i="27"/>
  <c r="F16" i="27"/>
  <c r="F15" i="27"/>
  <c r="F14" i="27"/>
  <c r="F13" i="27"/>
  <c r="F12" i="27"/>
  <c r="E11" i="27"/>
  <c r="E10" i="27"/>
  <c r="E29" i="27" s="1"/>
  <c r="H32" i="27"/>
  <c r="C32" i="27"/>
  <c r="D32" i="27" s="1"/>
  <c r="H31" i="27"/>
  <c r="D31" i="27"/>
  <c r="C31" i="27"/>
  <c r="G30" i="27"/>
  <c r="C30" i="27" s="1"/>
  <c r="D30" i="27" s="1"/>
  <c r="K28" i="27"/>
  <c r="H28" i="27"/>
  <c r="C28" i="27"/>
  <c r="D28" i="27" s="1"/>
  <c r="K27" i="27"/>
  <c r="H27" i="27"/>
  <c r="C27" i="27"/>
  <c r="D27" i="27" s="1"/>
  <c r="K26" i="27"/>
  <c r="H26" i="27"/>
  <c r="C26" i="27"/>
  <c r="G25" i="27"/>
  <c r="K24" i="27"/>
  <c r="H24" i="27"/>
  <c r="D24" i="27"/>
  <c r="C24" i="27"/>
  <c r="K23" i="27"/>
  <c r="H23" i="27"/>
  <c r="C23" i="27"/>
  <c r="D23" i="27" s="1"/>
  <c r="K22" i="27"/>
  <c r="H22" i="27"/>
  <c r="C22" i="27"/>
  <c r="D22" i="27" s="1"/>
  <c r="G21" i="27"/>
  <c r="H20" i="27"/>
  <c r="C20" i="27"/>
  <c r="D20" i="27" s="1"/>
  <c r="K19" i="27"/>
  <c r="H19" i="27"/>
  <c r="C19" i="27"/>
  <c r="K18" i="27"/>
  <c r="H18" i="27"/>
  <c r="C18" i="27"/>
  <c r="D18" i="27" s="1"/>
  <c r="K17" i="27"/>
  <c r="G17" i="27"/>
  <c r="K16" i="27"/>
  <c r="H16" i="27"/>
  <c r="D16" i="27"/>
  <c r="C16" i="27"/>
  <c r="H15" i="27"/>
  <c r="C15" i="27"/>
  <c r="D15" i="27" s="1"/>
  <c r="H14" i="27"/>
  <c r="C14" i="27"/>
  <c r="D14" i="27" s="1"/>
  <c r="H13" i="27"/>
  <c r="C13" i="27"/>
  <c r="H12" i="27"/>
  <c r="D12" i="27"/>
  <c r="C12" i="27"/>
  <c r="G11" i="27"/>
  <c r="H30" i="27" l="1"/>
  <c r="G10" i="28"/>
  <c r="G29" i="28" s="1"/>
  <c r="H17" i="28"/>
  <c r="H11" i="27"/>
  <c r="H25" i="28"/>
  <c r="C11" i="27"/>
  <c r="D13" i="27"/>
  <c r="G10" i="27"/>
  <c r="G29" i="27" s="1"/>
  <c r="G33" i="27" s="1"/>
  <c r="H21" i="28"/>
  <c r="C25" i="28"/>
  <c r="C21" i="28"/>
  <c r="C17" i="28"/>
  <c r="F17" i="28"/>
  <c r="F21" i="28"/>
  <c r="F11" i="28"/>
  <c r="H11" i="28"/>
  <c r="H10" i="28" s="1"/>
  <c r="E33" i="28"/>
  <c r="F29" i="28"/>
  <c r="F34" i="28" s="1"/>
  <c r="F36" i="28" s="1"/>
  <c r="D22" i="28"/>
  <c r="D21" i="28" s="1"/>
  <c r="D10" i="28" s="1"/>
  <c r="D27" i="28"/>
  <c r="D25" i="28" s="1"/>
  <c r="D11" i="28"/>
  <c r="C11" i="28"/>
  <c r="C30" i="28"/>
  <c r="D30" i="28" s="1"/>
  <c r="G33" i="28"/>
  <c r="H29" i="28"/>
  <c r="H34" i="28" s="1"/>
  <c r="H36" i="28" s="1"/>
  <c r="D17" i="28"/>
  <c r="F17" i="27"/>
  <c r="D21" i="27"/>
  <c r="F21" i="27"/>
  <c r="F11" i="27"/>
  <c r="H25" i="27"/>
  <c r="H17" i="27"/>
  <c r="H21" i="27"/>
  <c r="E33" i="27"/>
  <c r="F29" i="27"/>
  <c r="F34" i="27" s="1"/>
  <c r="F36" i="27" s="1"/>
  <c r="D11" i="27"/>
  <c r="C25" i="27"/>
  <c r="C17" i="27"/>
  <c r="D19" i="27"/>
  <c r="D17" i="27" s="1"/>
  <c r="D26" i="27"/>
  <c r="D25" i="27" s="1"/>
  <c r="C21" i="27"/>
  <c r="F32" i="26"/>
  <c r="E30" i="26"/>
  <c r="F30" i="26" s="1"/>
  <c r="F28" i="26"/>
  <c r="F27" i="26"/>
  <c r="F26" i="26"/>
  <c r="F25" i="26" s="1"/>
  <c r="E25" i="26"/>
  <c r="F24" i="26"/>
  <c r="F23" i="26"/>
  <c r="F22" i="26"/>
  <c r="E21" i="26"/>
  <c r="F20" i="26"/>
  <c r="F19" i="26"/>
  <c r="F18" i="26"/>
  <c r="E17" i="26"/>
  <c r="F16" i="26"/>
  <c r="F15" i="26"/>
  <c r="F14" i="26"/>
  <c r="F13" i="26"/>
  <c r="F12" i="26"/>
  <c r="E11" i="26"/>
  <c r="E10" i="26" s="1"/>
  <c r="E29" i="26" s="1"/>
  <c r="H32" i="26"/>
  <c r="C32" i="26"/>
  <c r="D32" i="26" s="1"/>
  <c r="H31" i="26"/>
  <c r="C31" i="26"/>
  <c r="D31" i="26" s="1"/>
  <c r="G30" i="26"/>
  <c r="H30" i="26" s="1"/>
  <c r="K28" i="26"/>
  <c r="H28" i="26"/>
  <c r="C28" i="26"/>
  <c r="D28" i="26" s="1"/>
  <c r="K27" i="26"/>
  <c r="H27" i="26"/>
  <c r="C27" i="26"/>
  <c r="D27" i="26" s="1"/>
  <c r="K26" i="26"/>
  <c r="H26" i="26"/>
  <c r="C26" i="26"/>
  <c r="D26" i="26" s="1"/>
  <c r="G25" i="26"/>
  <c r="C25" i="26"/>
  <c r="K24" i="26"/>
  <c r="H24" i="26"/>
  <c r="C24" i="26"/>
  <c r="D24" i="26" s="1"/>
  <c r="K23" i="26"/>
  <c r="H23" i="26"/>
  <c r="C23" i="26"/>
  <c r="D23" i="26" s="1"/>
  <c r="K22" i="26"/>
  <c r="H22" i="26"/>
  <c r="C22" i="26"/>
  <c r="D22" i="26" s="1"/>
  <c r="G21" i="26"/>
  <c r="H20" i="26"/>
  <c r="C20" i="26"/>
  <c r="D20" i="26" s="1"/>
  <c r="K19" i="26"/>
  <c r="H19" i="26"/>
  <c r="C19" i="26"/>
  <c r="D19" i="26" s="1"/>
  <c r="K18" i="26"/>
  <c r="H18" i="26"/>
  <c r="C18" i="26"/>
  <c r="D18" i="26" s="1"/>
  <c r="K17" i="26"/>
  <c r="G17" i="26"/>
  <c r="G10" i="26" s="1"/>
  <c r="K16" i="26"/>
  <c r="H16" i="26"/>
  <c r="D16" i="26"/>
  <c r="C16" i="26"/>
  <c r="H15" i="26"/>
  <c r="C15" i="26"/>
  <c r="D15" i="26" s="1"/>
  <c r="H14" i="26"/>
  <c r="C14" i="26"/>
  <c r="H13" i="26"/>
  <c r="C13" i="26"/>
  <c r="D13" i="26" s="1"/>
  <c r="H12" i="26"/>
  <c r="C12" i="26"/>
  <c r="D12" i="26" s="1"/>
  <c r="G11" i="26"/>
  <c r="F32" i="25"/>
  <c r="F31" i="25"/>
  <c r="E30" i="25"/>
  <c r="F30" i="25" s="1"/>
  <c r="F28" i="25"/>
  <c r="F27" i="25"/>
  <c r="F26" i="25"/>
  <c r="E25" i="25"/>
  <c r="F24" i="25"/>
  <c r="F23" i="25"/>
  <c r="F22" i="25"/>
  <c r="E21" i="25"/>
  <c r="F20" i="25"/>
  <c r="F19" i="25"/>
  <c r="F18" i="25"/>
  <c r="E17" i="25"/>
  <c r="F16" i="25"/>
  <c r="F15" i="25"/>
  <c r="F14" i="25"/>
  <c r="F13" i="25"/>
  <c r="F12" i="25"/>
  <c r="E11" i="25"/>
  <c r="E10" i="25"/>
  <c r="E29" i="25" s="1"/>
  <c r="H32" i="25"/>
  <c r="C32" i="25"/>
  <c r="D32" i="25" s="1"/>
  <c r="H31" i="25"/>
  <c r="C31" i="25"/>
  <c r="D31" i="25" s="1"/>
  <c r="G30" i="25"/>
  <c r="C30" i="25" s="1"/>
  <c r="D30" i="25" s="1"/>
  <c r="K28" i="25"/>
  <c r="H28" i="25"/>
  <c r="C28" i="25"/>
  <c r="D28" i="25" s="1"/>
  <c r="K27" i="25"/>
  <c r="H27" i="25"/>
  <c r="C27" i="25"/>
  <c r="D27" i="25" s="1"/>
  <c r="K26" i="25"/>
  <c r="H26" i="25"/>
  <c r="C26" i="25"/>
  <c r="D26" i="25" s="1"/>
  <c r="G25" i="25"/>
  <c r="K24" i="25"/>
  <c r="H24" i="25"/>
  <c r="C24" i="25"/>
  <c r="D24" i="25" s="1"/>
  <c r="K23" i="25"/>
  <c r="H23" i="25"/>
  <c r="C23" i="25"/>
  <c r="D23" i="25" s="1"/>
  <c r="K22" i="25"/>
  <c r="H22" i="25"/>
  <c r="C22" i="25"/>
  <c r="D22" i="25" s="1"/>
  <c r="G21" i="25"/>
  <c r="H20" i="25"/>
  <c r="H17" i="25" s="1"/>
  <c r="C20" i="25"/>
  <c r="D20" i="25" s="1"/>
  <c r="K19" i="25"/>
  <c r="H19" i="25"/>
  <c r="C19" i="25"/>
  <c r="D19" i="25" s="1"/>
  <c r="K18" i="25"/>
  <c r="H18" i="25"/>
  <c r="C18" i="25"/>
  <c r="D18" i="25" s="1"/>
  <c r="K17" i="25"/>
  <c r="G17" i="25"/>
  <c r="K16" i="25"/>
  <c r="H16" i="25"/>
  <c r="C16" i="25"/>
  <c r="D16" i="25" s="1"/>
  <c r="H15" i="25"/>
  <c r="C15" i="25"/>
  <c r="D15" i="25" s="1"/>
  <c r="H14" i="25"/>
  <c r="C14" i="25"/>
  <c r="H13" i="25"/>
  <c r="C13" i="25"/>
  <c r="D13" i="25" s="1"/>
  <c r="H12" i="25"/>
  <c r="C12" i="25"/>
  <c r="D12" i="25" s="1"/>
  <c r="G11" i="25"/>
  <c r="F32" i="24"/>
  <c r="F31" i="24"/>
  <c r="E30" i="24"/>
  <c r="F30" i="24" s="1"/>
  <c r="F28" i="24"/>
  <c r="F25" i="24" s="1"/>
  <c r="F27" i="24"/>
  <c r="F26" i="24"/>
  <c r="E25" i="24"/>
  <c r="F24" i="24"/>
  <c r="F23" i="24"/>
  <c r="F22" i="24"/>
  <c r="E21" i="24"/>
  <c r="F20" i="24"/>
  <c r="F19" i="24"/>
  <c r="F18" i="24"/>
  <c r="E17" i="24"/>
  <c r="F16" i="24"/>
  <c r="F15" i="24"/>
  <c r="F14" i="24"/>
  <c r="F13" i="24"/>
  <c r="F12" i="24"/>
  <c r="E11" i="24"/>
  <c r="H32" i="24"/>
  <c r="D32" i="24"/>
  <c r="C32" i="24"/>
  <c r="H31" i="24"/>
  <c r="C31" i="24"/>
  <c r="D31" i="24" s="1"/>
  <c r="G30" i="24"/>
  <c r="H30" i="24" s="1"/>
  <c r="K28" i="24"/>
  <c r="H28" i="24"/>
  <c r="C28" i="24"/>
  <c r="D28" i="24" s="1"/>
  <c r="K27" i="24"/>
  <c r="H27" i="24"/>
  <c r="C27" i="24"/>
  <c r="D27" i="24" s="1"/>
  <c r="K26" i="24"/>
  <c r="H26" i="24"/>
  <c r="C26" i="24"/>
  <c r="D26" i="24" s="1"/>
  <c r="G25" i="24"/>
  <c r="C25" i="24"/>
  <c r="K24" i="24"/>
  <c r="H24" i="24"/>
  <c r="C24" i="24"/>
  <c r="D24" i="24" s="1"/>
  <c r="K23" i="24"/>
  <c r="H23" i="24"/>
  <c r="C23" i="24"/>
  <c r="D23" i="24" s="1"/>
  <c r="K22" i="24"/>
  <c r="H22" i="24"/>
  <c r="C22" i="24"/>
  <c r="D22" i="24" s="1"/>
  <c r="G21" i="24"/>
  <c r="H20" i="24"/>
  <c r="C20" i="24"/>
  <c r="D20" i="24" s="1"/>
  <c r="K19" i="24"/>
  <c r="H19" i="24"/>
  <c r="C19" i="24"/>
  <c r="D19" i="24" s="1"/>
  <c r="K18" i="24"/>
  <c r="H18" i="24"/>
  <c r="C18" i="24"/>
  <c r="D18" i="24" s="1"/>
  <c r="K17" i="24"/>
  <c r="G17" i="24"/>
  <c r="K16" i="24"/>
  <c r="H16" i="24"/>
  <c r="C16" i="24"/>
  <c r="D16" i="24" s="1"/>
  <c r="H15" i="24"/>
  <c r="C15" i="24"/>
  <c r="D15" i="24" s="1"/>
  <c r="H14" i="24"/>
  <c r="D14" i="24"/>
  <c r="C14" i="24"/>
  <c r="H13" i="24"/>
  <c r="C13" i="24"/>
  <c r="D13" i="24" s="1"/>
  <c r="H12" i="24"/>
  <c r="C12" i="24"/>
  <c r="D12" i="24" s="1"/>
  <c r="G11" i="24"/>
  <c r="F32" i="23"/>
  <c r="E30" i="23"/>
  <c r="F30" i="23" s="1"/>
  <c r="F28" i="23"/>
  <c r="F27" i="23"/>
  <c r="F26" i="23"/>
  <c r="E25" i="23"/>
  <c r="F24" i="23"/>
  <c r="F23" i="23"/>
  <c r="F22" i="23"/>
  <c r="E21" i="23"/>
  <c r="F20" i="23"/>
  <c r="F17" i="23" s="1"/>
  <c r="F19" i="23"/>
  <c r="F18" i="23"/>
  <c r="E17" i="23"/>
  <c r="F16" i="23"/>
  <c r="F15" i="23"/>
  <c r="F14" i="23"/>
  <c r="F13" i="23"/>
  <c r="F12" i="23"/>
  <c r="E11" i="23"/>
  <c r="H32" i="23"/>
  <c r="C32" i="23"/>
  <c r="D32" i="23" s="1"/>
  <c r="H31" i="23"/>
  <c r="C31" i="23"/>
  <c r="D31" i="23" s="1"/>
  <c r="G30" i="23"/>
  <c r="C30" i="23" s="1"/>
  <c r="D30" i="23" s="1"/>
  <c r="K28" i="23"/>
  <c r="H28" i="23"/>
  <c r="C28" i="23"/>
  <c r="D28" i="23" s="1"/>
  <c r="K27" i="23"/>
  <c r="H27" i="23"/>
  <c r="D27" i="23"/>
  <c r="C27" i="23"/>
  <c r="K26" i="23"/>
  <c r="H26" i="23"/>
  <c r="C26" i="23"/>
  <c r="D26" i="23" s="1"/>
  <c r="G25" i="23"/>
  <c r="K24" i="23"/>
  <c r="H24" i="23"/>
  <c r="C24" i="23"/>
  <c r="D24" i="23" s="1"/>
  <c r="K23" i="23"/>
  <c r="H23" i="23"/>
  <c r="D23" i="23"/>
  <c r="C23" i="23"/>
  <c r="K22" i="23"/>
  <c r="H22" i="23"/>
  <c r="C22" i="23"/>
  <c r="D22" i="23" s="1"/>
  <c r="G21" i="23"/>
  <c r="H20" i="23"/>
  <c r="C20" i="23"/>
  <c r="D20" i="23" s="1"/>
  <c r="K19" i="23"/>
  <c r="H19" i="23"/>
  <c r="C19" i="23"/>
  <c r="D19" i="23" s="1"/>
  <c r="K18" i="23"/>
  <c r="H18" i="23"/>
  <c r="C18" i="23"/>
  <c r="D18" i="23" s="1"/>
  <c r="K17" i="23"/>
  <c r="G17" i="23"/>
  <c r="G10" i="23" s="1"/>
  <c r="G29" i="23" s="1"/>
  <c r="K16" i="23"/>
  <c r="H16" i="23"/>
  <c r="C16" i="23"/>
  <c r="D16" i="23" s="1"/>
  <c r="H15" i="23"/>
  <c r="C15" i="23"/>
  <c r="D15" i="23" s="1"/>
  <c r="H14" i="23"/>
  <c r="D14" i="23"/>
  <c r="C14" i="23"/>
  <c r="H13" i="23"/>
  <c r="C13" i="23"/>
  <c r="D13" i="23" s="1"/>
  <c r="H12" i="23"/>
  <c r="C12" i="23"/>
  <c r="D12" i="23" s="1"/>
  <c r="G11" i="23"/>
  <c r="F32" i="22"/>
  <c r="F31" i="22"/>
  <c r="E30" i="22"/>
  <c r="F30" i="22" s="1"/>
  <c r="F28" i="22"/>
  <c r="F27" i="22"/>
  <c r="F26" i="22"/>
  <c r="E25" i="22"/>
  <c r="F24" i="22"/>
  <c r="F23" i="22"/>
  <c r="F22" i="22"/>
  <c r="E21" i="22"/>
  <c r="F20" i="22"/>
  <c r="F19" i="22"/>
  <c r="F18" i="22"/>
  <c r="E17" i="22"/>
  <c r="F16" i="22"/>
  <c r="F15" i="22"/>
  <c r="F14" i="22"/>
  <c r="F13" i="22"/>
  <c r="F12" i="22"/>
  <c r="E11" i="22"/>
  <c r="E10" i="22" s="1"/>
  <c r="E29" i="22" s="1"/>
  <c r="H32" i="22"/>
  <c r="C32" i="22"/>
  <c r="D32" i="22" s="1"/>
  <c r="H31" i="22"/>
  <c r="C31" i="22"/>
  <c r="D31" i="22" s="1"/>
  <c r="G30" i="22"/>
  <c r="C30" i="22" s="1"/>
  <c r="D30" i="22" s="1"/>
  <c r="K28" i="22"/>
  <c r="H28" i="22"/>
  <c r="C28" i="22"/>
  <c r="D28" i="22" s="1"/>
  <c r="K27" i="22"/>
  <c r="H27" i="22"/>
  <c r="C27" i="22"/>
  <c r="D27" i="22" s="1"/>
  <c r="K26" i="22"/>
  <c r="H26" i="22"/>
  <c r="C26" i="22"/>
  <c r="D26" i="22" s="1"/>
  <c r="G25" i="22"/>
  <c r="K24" i="22"/>
  <c r="H24" i="22"/>
  <c r="C24" i="22"/>
  <c r="D24" i="22" s="1"/>
  <c r="K23" i="22"/>
  <c r="H23" i="22"/>
  <c r="C23" i="22"/>
  <c r="D23" i="22" s="1"/>
  <c r="K22" i="22"/>
  <c r="H22" i="22"/>
  <c r="C22" i="22"/>
  <c r="D22" i="22" s="1"/>
  <c r="G21" i="22"/>
  <c r="H20" i="22"/>
  <c r="C20" i="22"/>
  <c r="D20" i="22" s="1"/>
  <c r="K19" i="22"/>
  <c r="H19" i="22"/>
  <c r="C19" i="22"/>
  <c r="D19" i="22" s="1"/>
  <c r="K18" i="22"/>
  <c r="H18" i="22"/>
  <c r="C18" i="22"/>
  <c r="C17" i="22" s="1"/>
  <c r="K17" i="22"/>
  <c r="G17" i="22"/>
  <c r="K16" i="22"/>
  <c r="H16" i="22"/>
  <c r="C16" i="22"/>
  <c r="D16" i="22" s="1"/>
  <c r="H15" i="22"/>
  <c r="C15" i="22"/>
  <c r="D15" i="22" s="1"/>
  <c r="H14" i="22"/>
  <c r="D14" i="22"/>
  <c r="C14" i="22"/>
  <c r="H13" i="22"/>
  <c r="C13" i="22"/>
  <c r="D13" i="22" s="1"/>
  <c r="H12" i="22"/>
  <c r="C12" i="22"/>
  <c r="D12" i="22" s="1"/>
  <c r="G11" i="22"/>
  <c r="G10" i="22"/>
  <c r="G29" i="22" s="1"/>
  <c r="F32" i="21"/>
  <c r="F31" i="21"/>
  <c r="E30" i="21"/>
  <c r="F30" i="21" s="1"/>
  <c r="F28" i="21"/>
  <c r="F27" i="21"/>
  <c r="F26" i="21"/>
  <c r="E25" i="21"/>
  <c r="F24" i="21"/>
  <c r="F23" i="21"/>
  <c r="F22" i="21"/>
  <c r="E21" i="21"/>
  <c r="F20" i="21"/>
  <c r="F19" i="21"/>
  <c r="F18" i="21"/>
  <c r="E17" i="21"/>
  <c r="F16" i="21"/>
  <c r="F15" i="21"/>
  <c r="F14" i="21"/>
  <c r="F13" i="21"/>
  <c r="F12" i="21"/>
  <c r="E11" i="21"/>
  <c r="H32" i="21"/>
  <c r="C32" i="21"/>
  <c r="D32" i="21" s="1"/>
  <c r="H31" i="21"/>
  <c r="C31" i="21"/>
  <c r="D31" i="21" s="1"/>
  <c r="G30" i="21"/>
  <c r="H30" i="21" s="1"/>
  <c r="K28" i="21"/>
  <c r="H28" i="21"/>
  <c r="C28" i="21"/>
  <c r="D28" i="21" s="1"/>
  <c r="K27" i="21"/>
  <c r="H27" i="21"/>
  <c r="C27" i="21"/>
  <c r="D27" i="21" s="1"/>
  <c r="K26" i="21"/>
  <c r="H26" i="21"/>
  <c r="C26" i="21"/>
  <c r="D26" i="21" s="1"/>
  <c r="G25" i="21"/>
  <c r="K24" i="21"/>
  <c r="H24" i="21"/>
  <c r="C24" i="21"/>
  <c r="D24" i="21" s="1"/>
  <c r="K23" i="21"/>
  <c r="H23" i="21"/>
  <c r="C23" i="21"/>
  <c r="D23" i="21" s="1"/>
  <c r="K22" i="21"/>
  <c r="H22" i="21"/>
  <c r="C22" i="21"/>
  <c r="D22" i="21" s="1"/>
  <c r="G21" i="21"/>
  <c r="H20" i="21"/>
  <c r="C20" i="21"/>
  <c r="D20" i="21" s="1"/>
  <c r="K19" i="21"/>
  <c r="H19" i="21"/>
  <c r="C19" i="21"/>
  <c r="D19" i="21" s="1"/>
  <c r="K18" i="21"/>
  <c r="H18" i="21"/>
  <c r="C18" i="21"/>
  <c r="K17" i="21"/>
  <c r="G17" i="21"/>
  <c r="K16" i="21"/>
  <c r="H16" i="21"/>
  <c r="C16" i="21"/>
  <c r="D16" i="21" s="1"/>
  <c r="H15" i="21"/>
  <c r="C15" i="21"/>
  <c r="D15" i="21" s="1"/>
  <c r="H14" i="21"/>
  <c r="C14" i="21"/>
  <c r="D14" i="21" s="1"/>
  <c r="H13" i="21"/>
  <c r="C13" i="21"/>
  <c r="D13" i="21" s="1"/>
  <c r="H12" i="21"/>
  <c r="C12" i="21"/>
  <c r="D12" i="21" s="1"/>
  <c r="G11" i="21"/>
  <c r="F32" i="20"/>
  <c r="F31" i="20"/>
  <c r="E30" i="20"/>
  <c r="F30" i="20" s="1"/>
  <c r="F28" i="20"/>
  <c r="F27" i="20"/>
  <c r="F26" i="20"/>
  <c r="E25" i="20"/>
  <c r="F24" i="20"/>
  <c r="F23" i="20"/>
  <c r="F22" i="20"/>
  <c r="E21" i="20"/>
  <c r="F20" i="20"/>
  <c r="F19" i="20"/>
  <c r="F18" i="20"/>
  <c r="E17" i="20"/>
  <c r="F16" i="20"/>
  <c r="F15" i="20"/>
  <c r="F14" i="20"/>
  <c r="F13" i="20"/>
  <c r="F12" i="20"/>
  <c r="E11" i="20"/>
  <c r="H32" i="20"/>
  <c r="C32" i="20"/>
  <c r="D32" i="20" s="1"/>
  <c r="H31" i="20"/>
  <c r="C31" i="20"/>
  <c r="D31" i="20" s="1"/>
  <c r="G30" i="20"/>
  <c r="H30" i="20" s="1"/>
  <c r="K28" i="20"/>
  <c r="H28" i="20"/>
  <c r="C28" i="20"/>
  <c r="D28" i="20" s="1"/>
  <c r="K27" i="20"/>
  <c r="H27" i="20"/>
  <c r="D27" i="20"/>
  <c r="C27" i="20"/>
  <c r="K26" i="20"/>
  <c r="H26" i="20"/>
  <c r="C26" i="20"/>
  <c r="D26" i="20" s="1"/>
  <c r="G25" i="20"/>
  <c r="K24" i="20"/>
  <c r="H24" i="20"/>
  <c r="D24" i="20"/>
  <c r="C24" i="20"/>
  <c r="K23" i="20"/>
  <c r="H23" i="20"/>
  <c r="C23" i="20"/>
  <c r="D23" i="20" s="1"/>
  <c r="K22" i="20"/>
  <c r="H22" i="20"/>
  <c r="D22" i="20"/>
  <c r="C22" i="20"/>
  <c r="G21" i="20"/>
  <c r="H20" i="20"/>
  <c r="C20" i="20"/>
  <c r="D20" i="20" s="1"/>
  <c r="K19" i="20"/>
  <c r="H19" i="20"/>
  <c r="C19" i="20"/>
  <c r="D19" i="20" s="1"/>
  <c r="K18" i="20"/>
  <c r="H18" i="20"/>
  <c r="C18" i="20"/>
  <c r="D18" i="20" s="1"/>
  <c r="K17" i="20"/>
  <c r="G17" i="20"/>
  <c r="K16" i="20"/>
  <c r="H16" i="20"/>
  <c r="C16" i="20"/>
  <c r="D16" i="20" s="1"/>
  <c r="H15" i="20"/>
  <c r="C15" i="20"/>
  <c r="D15" i="20" s="1"/>
  <c r="H14" i="20"/>
  <c r="C14" i="20"/>
  <c r="D14" i="20" s="1"/>
  <c r="H13" i="20"/>
  <c r="C13" i="20"/>
  <c r="D13" i="20" s="1"/>
  <c r="H12" i="20"/>
  <c r="C12" i="20"/>
  <c r="D12" i="20" s="1"/>
  <c r="G11" i="20"/>
  <c r="F31" i="19"/>
  <c r="E30" i="19"/>
  <c r="F30" i="19" s="1"/>
  <c r="F28" i="19"/>
  <c r="F27" i="19"/>
  <c r="F26" i="19"/>
  <c r="E25" i="19"/>
  <c r="F24" i="19"/>
  <c r="F21" i="19" s="1"/>
  <c r="F23" i="19"/>
  <c r="F22" i="19"/>
  <c r="E21" i="19"/>
  <c r="F20" i="19"/>
  <c r="F19" i="19"/>
  <c r="F18" i="19"/>
  <c r="E17" i="19"/>
  <c r="E10" i="19" s="1"/>
  <c r="E29" i="19" s="1"/>
  <c r="F16" i="19"/>
  <c r="F15" i="19"/>
  <c r="F14" i="19"/>
  <c r="F13" i="19"/>
  <c r="F12" i="19"/>
  <c r="E11" i="19"/>
  <c r="H32" i="19"/>
  <c r="C32" i="19"/>
  <c r="D32" i="19" s="1"/>
  <c r="H31" i="19"/>
  <c r="C31" i="19"/>
  <c r="D31" i="19" s="1"/>
  <c r="G30" i="19"/>
  <c r="C30" i="19" s="1"/>
  <c r="D30" i="19" s="1"/>
  <c r="K28" i="19"/>
  <c r="H28" i="19"/>
  <c r="C28" i="19"/>
  <c r="D28" i="19" s="1"/>
  <c r="K27" i="19"/>
  <c r="H27" i="19"/>
  <c r="C27" i="19"/>
  <c r="D27" i="19" s="1"/>
  <c r="K26" i="19"/>
  <c r="H26" i="19"/>
  <c r="C26" i="19"/>
  <c r="D26" i="19" s="1"/>
  <c r="G25" i="19"/>
  <c r="C25" i="19"/>
  <c r="K24" i="19"/>
  <c r="H24" i="19"/>
  <c r="C24" i="19"/>
  <c r="D24" i="19" s="1"/>
  <c r="K23" i="19"/>
  <c r="H23" i="19"/>
  <c r="C23" i="19"/>
  <c r="D23" i="19" s="1"/>
  <c r="K22" i="19"/>
  <c r="H22" i="19"/>
  <c r="C22" i="19"/>
  <c r="G21" i="19"/>
  <c r="H20" i="19"/>
  <c r="C20" i="19"/>
  <c r="D20" i="19" s="1"/>
  <c r="K19" i="19"/>
  <c r="H19" i="19"/>
  <c r="C19" i="19"/>
  <c r="D19" i="19" s="1"/>
  <c r="K18" i="19"/>
  <c r="H18" i="19"/>
  <c r="C18" i="19"/>
  <c r="D18" i="19" s="1"/>
  <c r="K17" i="19"/>
  <c r="G17" i="19"/>
  <c r="K16" i="19"/>
  <c r="H16" i="19"/>
  <c r="C16" i="19"/>
  <c r="D16" i="19" s="1"/>
  <c r="H15" i="19"/>
  <c r="C15" i="19"/>
  <c r="D15" i="19" s="1"/>
  <c r="H14" i="19"/>
  <c r="C14" i="19"/>
  <c r="D14" i="19" s="1"/>
  <c r="H13" i="19"/>
  <c r="C13" i="19"/>
  <c r="D13" i="19" s="1"/>
  <c r="H12" i="19"/>
  <c r="C12" i="19"/>
  <c r="D12" i="19" s="1"/>
  <c r="G11" i="19"/>
  <c r="F32" i="18"/>
  <c r="F31" i="18"/>
  <c r="E30" i="18"/>
  <c r="C30" i="18" s="1"/>
  <c r="D30" i="18" s="1"/>
  <c r="F28" i="18"/>
  <c r="F27" i="18"/>
  <c r="F26" i="18"/>
  <c r="F25" i="18" s="1"/>
  <c r="E25" i="18"/>
  <c r="F24" i="18"/>
  <c r="F23" i="18"/>
  <c r="F22" i="18"/>
  <c r="E21" i="18"/>
  <c r="F20" i="18"/>
  <c r="F19" i="18"/>
  <c r="F18" i="18"/>
  <c r="E17" i="18"/>
  <c r="E10" i="18" s="1"/>
  <c r="E29" i="18" s="1"/>
  <c r="F16" i="18"/>
  <c r="F15" i="18"/>
  <c r="F14" i="18"/>
  <c r="F13" i="18"/>
  <c r="F12" i="18"/>
  <c r="E11" i="18"/>
  <c r="H32" i="18"/>
  <c r="C32" i="18"/>
  <c r="D32" i="18" s="1"/>
  <c r="H31" i="18"/>
  <c r="C31" i="18"/>
  <c r="D31" i="18" s="1"/>
  <c r="H30" i="18"/>
  <c r="G30" i="18"/>
  <c r="K28" i="18"/>
  <c r="H28" i="18"/>
  <c r="C28" i="18"/>
  <c r="D28" i="18" s="1"/>
  <c r="K27" i="18"/>
  <c r="H27" i="18"/>
  <c r="H25" i="18" s="1"/>
  <c r="C27" i="18"/>
  <c r="D27" i="18" s="1"/>
  <c r="K26" i="18"/>
  <c r="H26" i="18"/>
  <c r="C26" i="18"/>
  <c r="D26" i="18" s="1"/>
  <c r="G25" i="18"/>
  <c r="K24" i="18"/>
  <c r="H24" i="18"/>
  <c r="C24" i="18"/>
  <c r="D24" i="18" s="1"/>
  <c r="K23" i="18"/>
  <c r="H23" i="18"/>
  <c r="C23" i="18"/>
  <c r="D23" i="18" s="1"/>
  <c r="K22" i="18"/>
  <c r="H22" i="18"/>
  <c r="C22" i="18"/>
  <c r="D22" i="18" s="1"/>
  <c r="G21" i="18"/>
  <c r="H20" i="18"/>
  <c r="C20" i="18"/>
  <c r="D20" i="18" s="1"/>
  <c r="K19" i="18"/>
  <c r="H19" i="18"/>
  <c r="C19" i="18"/>
  <c r="D19" i="18" s="1"/>
  <c r="K18" i="18"/>
  <c r="H18" i="18"/>
  <c r="C18" i="18"/>
  <c r="D18" i="18" s="1"/>
  <c r="K17" i="18"/>
  <c r="G17" i="18"/>
  <c r="K16" i="18"/>
  <c r="H16" i="18"/>
  <c r="C16" i="18"/>
  <c r="D16" i="18" s="1"/>
  <c r="H15" i="18"/>
  <c r="C15" i="18"/>
  <c r="D15" i="18" s="1"/>
  <c r="H14" i="18"/>
  <c r="C14" i="18"/>
  <c r="D14" i="18" s="1"/>
  <c r="H13" i="18"/>
  <c r="D13" i="18"/>
  <c r="C13" i="18"/>
  <c r="H12" i="18"/>
  <c r="C12" i="18"/>
  <c r="D12" i="18" s="1"/>
  <c r="G11" i="18"/>
  <c r="F32" i="17"/>
  <c r="F31" i="17"/>
  <c r="E30" i="17"/>
  <c r="F30" i="17" s="1"/>
  <c r="F28" i="17"/>
  <c r="F27" i="17"/>
  <c r="F26" i="17"/>
  <c r="E25" i="17"/>
  <c r="F24" i="17"/>
  <c r="F23" i="17"/>
  <c r="F22" i="17"/>
  <c r="E21" i="17"/>
  <c r="F20" i="17"/>
  <c r="F19" i="17"/>
  <c r="F18" i="17"/>
  <c r="E17" i="17"/>
  <c r="F16" i="17"/>
  <c r="F15" i="17"/>
  <c r="F14" i="17"/>
  <c r="F13" i="17"/>
  <c r="F12" i="17"/>
  <c r="E11" i="17"/>
  <c r="E10" i="17" s="1"/>
  <c r="E29" i="17" s="1"/>
  <c r="H32" i="17"/>
  <c r="C32" i="17"/>
  <c r="D32" i="17" s="1"/>
  <c r="H31" i="17"/>
  <c r="C31" i="17"/>
  <c r="D31" i="17" s="1"/>
  <c r="G30" i="17"/>
  <c r="C30" i="17" s="1"/>
  <c r="D30" i="17" s="1"/>
  <c r="K28" i="17"/>
  <c r="H28" i="17"/>
  <c r="C28" i="17"/>
  <c r="D28" i="17" s="1"/>
  <c r="K27" i="17"/>
  <c r="H27" i="17"/>
  <c r="C27" i="17"/>
  <c r="D27" i="17" s="1"/>
  <c r="K26" i="17"/>
  <c r="H26" i="17"/>
  <c r="C26" i="17"/>
  <c r="D26" i="17" s="1"/>
  <c r="G25" i="17"/>
  <c r="K24" i="17"/>
  <c r="H24" i="17"/>
  <c r="C24" i="17"/>
  <c r="D24" i="17" s="1"/>
  <c r="K23" i="17"/>
  <c r="H23" i="17"/>
  <c r="C23" i="17"/>
  <c r="D23" i="17" s="1"/>
  <c r="K22" i="17"/>
  <c r="H22" i="17"/>
  <c r="C22" i="17"/>
  <c r="D22" i="17" s="1"/>
  <c r="G21" i="17"/>
  <c r="H20" i="17"/>
  <c r="C20" i="17"/>
  <c r="D20" i="17" s="1"/>
  <c r="K19" i="17"/>
  <c r="H19" i="17"/>
  <c r="C19" i="17"/>
  <c r="D19" i="17" s="1"/>
  <c r="K18" i="17"/>
  <c r="H18" i="17"/>
  <c r="C18" i="17"/>
  <c r="D18" i="17" s="1"/>
  <c r="K17" i="17"/>
  <c r="G17" i="17"/>
  <c r="G10" i="17" s="1"/>
  <c r="G29" i="17" s="1"/>
  <c r="K16" i="17"/>
  <c r="H16" i="17"/>
  <c r="C16" i="17"/>
  <c r="D16" i="17" s="1"/>
  <c r="H15" i="17"/>
  <c r="C15" i="17"/>
  <c r="D15" i="17" s="1"/>
  <c r="H14" i="17"/>
  <c r="C14" i="17"/>
  <c r="H13" i="17"/>
  <c r="D13" i="17"/>
  <c r="C13" i="17"/>
  <c r="H12" i="17"/>
  <c r="C12" i="17"/>
  <c r="D12" i="17" s="1"/>
  <c r="G11" i="17"/>
  <c r="F32" i="16"/>
  <c r="F31" i="16"/>
  <c r="F30" i="16"/>
  <c r="E30" i="16"/>
  <c r="F28" i="16"/>
  <c r="F27" i="16"/>
  <c r="F26" i="16"/>
  <c r="F25" i="16" s="1"/>
  <c r="E25" i="16"/>
  <c r="F24" i="16"/>
  <c r="F23" i="16"/>
  <c r="F22" i="16"/>
  <c r="E21" i="16"/>
  <c r="F20" i="16"/>
  <c r="F19" i="16"/>
  <c r="F18" i="16"/>
  <c r="F17" i="16" s="1"/>
  <c r="E17" i="16"/>
  <c r="F16" i="16"/>
  <c r="F15" i="16"/>
  <c r="F14" i="16"/>
  <c r="F13" i="16"/>
  <c r="F12" i="16"/>
  <c r="E11" i="16"/>
  <c r="E10" i="16"/>
  <c r="E29" i="16" s="1"/>
  <c r="H32" i="16"/>
  <c r="C32" i="16"/>
  <c r="D32" i="16" s="1"/>
  <c r="H31" i="16"/>
  <c r="C31" i="16"/>
  <c r="D31" i="16" s="1"/>
  <c r="G30" i="16"/>
  <c r="C30" i="16" s="1"/>
  <c r="D30" i="16" s="1"/>
  <c r="K28" i="16"/>
  <c r="H28" i="16"/>
  <c r="C28" i="16"/>
  <c r="D28" i="16" s="1"/>
  <c r="K27" i="16"/>
  <c r="H27" i="16"/>
  <c r="C27" i="16"/>
  <c r="D27" i="16" s="1"/>
  <c r="K26" i="16"/>
  <c r="H26" i="16"/>
  <c r="C26" i="16"/>
  <c r="D26" i="16" s="1"/>
  <c r="G25" i="16"/>
  <c r="K24" i="16"/>
  <c r="H24" i="16"/>
  <c r="C24" i="16"/>
  <c r="D24" i="16" s="1"/>
  <c r="K23" i="16"/>
  <c r="H23" i="16"/>
  <c r="C23" i="16"/>
  <c r="D23" i="16" s="1"/>
  <c r="K22" i="16"/>
  <c r="H22" i="16"/>
  <c r="H21" i="16" s="1"/>
  <c r="C22" i="16"/>
  <c r="D22" i="16" s="1"/>
  <c r="G21" i="16"/>
  <c r="H20" i="16"/>
  <c r="C20" i="16"/>
  <c r="D20" i="16" s="1"/>
  <c r="K19" i="16"/>
  <c r="H19" i="16"/>
  <c r="C19" i="16"/>
  <c r="D19" i="16" s="1"/>
  <c r="K18" i="16"/>
  <c r="H18" i="16"/>
  <c r="C18" i="16"/>
  <c r="K17" i="16"/>
  <c r="G17" i="16"/>
  <c r="K16" i="16"/>
  <c r="H16" i="16"/>
  <c r="C16" i="16"/>
  <c r="D16" i="16" s="1"/>
  <c r="H15" i="16"/>
  <c r="C15" i="16"/>
  <c r="D15" i="16" s="1"/>
  <c r="H14" i="16"/>
  <c r="C14" i="16"/>
  <c r="D14" i="16" s="1"/>
  <c r="H13" i="16"/>
  <c r="C13" i="16"/>
  <c r="H12" i="16"/>
  <c r="C12" i="16"/>
  <c r="D12" i="16" s="1"/>
  <c r="G11" i="16"/>
  <c r="H24" i="15"/>
  <c r="C23" i="15"/>
  <c r="G21" i="15"/>
  <c r="F32" i="15"/>
  <c r="F31" i="15"/>
  <c r="E30" i="15"/>
  <c r="F30" i="15" s="1"/>
  <c r="F28" i="15"/>
  <c r="F27" i="15"/>
  <c r="F26" i="15"/>
  <c r="E25" i="15"/>
  <c r="F24" i="15"/>
  <c r="F23" i="15"/>
  <c r="F22" i="15"/>
  <c r="E21" i="15"/>
  <c r="F20" i="15"/>
  <c r="F19" i="15"/>
  <c r="F18" i="15"/>
  <c r="E17" i="15"/>
  <c r="F16" i="15"/>
  <c r="F15" i="15"/>
  <c r="F14" i="15"/>
  <c r="F13" i="15"/>
  <c r="F12" i="15"/>
  <c r="E11" i="15"/>
  <c r="E10" i="15" s="1"/>
  <c r="E29" i="15" s="1"/>
  <c r="H32" i="15"/>
  <c r="C32" i="15"/>
  <c r="D32" i="15" s="1"/>
  <c r="H31" i="15"/>
  <c r="C31" i="15"/>
  <c r="D31" i="15" s="1"/>
  <c r="G30" i="15"/>
  <c r="H30" i="15" s="1"/>
  <c r="K28" i="15"/>
  <c r="H28" i="15"/>
  <c r="C28" i="15"/>
  <c r="D28" i="15" s="1"/>
  <c r="K27" i="15"/>
  <c r="H27" i="15"/>
  <c r="C27" i="15"/>
  <c r="D27" i="15" s="1"/>
  <c r="K26" i="15"/>
  <c r="H26" i="15"/>
  <c r="C26" i="15"/>
  <c r="D26" i="15" s="1"/>
  <c r="G25" i="15"/>
  <c r="K24" i="15"/>
  <c r="K23" i="15"/>
  <c r="K22" i="15"/>
  <c r="H20" i="15"/>
  <c r="C20" i="15"/>
  <c r="D20" i="15" s="1"/>
  <c r="K19" i="15"/>
  <c r="H19" i="15"/>
  <c r="C19" i="15"/>
  <c r="D19" i="15" s="1"/>
  <c r="K18" i="15"/>
  <c r="H18" i="15"/>
  <c r="C18" i="15"/>
  <c r="D18" i="15" s="1"/>
  <c r="K17" i="15"/>
  <c r="G17" i="15"/>
  <c r="K16" i="15"/>
  <c r="H16" i="15"/>
  <c r="C16" i="15"/>
  <c r="D16" i="15" s="1"/>
  <c r="H15" i="15"/>
  <c r="C15" i="15"/>
  <c r="D15" i="15" s="1"/>
  <c r="H14" i="15"/>
  <c r="C14" i="15"/>
  <c r="D14" i="15" s="1"/>
  <c r="H13" i="15"/>
  <c r="C13" i="15"/>
  <c r="D13" i="15" s="1"/>
  <c r="H12" i="15"/>
  <c r="D12" i="15"/>
  <c r="C12" i="15"/>
  <c r="G11" i="15"/>
  <c r="F32" i="14"/>
  <c r="F31" i="14"/>
  <c r="E30" i="14"/>
  <c r="F30" i="14" s="1"/>
  <c r="F28" i="14"/>
  <c r="F27" i="14"/>
  <c r="F26" i="14"/>
  <c r="E25" i="14"/>
  <c r="F24" i="14"/>
  <c r="F23" i="14"/>
  <c r="F22" i="14"/>
  <c r="E21" i="14"/>
  <c r="F20" i="14"/>
  <c r="F19" i="14"/>
  <c r="F18" i="14"/>
  <c r="E17" i="14"/>
  <c r="F16" i="14"/>
  <c r="F15" i="14"/>
  <c r="F14" i="14"/>
  <c r="F13" i="14"/>
  <c r="F12" i="14"/>
  <c r="E11" i="14"/>
  <c r="E10" i="14" s="1"/>
  <c r="E29" i="14" s="1"/>
  <c r="H32" i="14"/>
  <c r="C32" i="14"/>
  <c r="D32" i="14" s="1"/>
  <c r="H31" i="14"/>
  <c r="C31" i="14"/>
  <c r="D31" i="14" s="1"/>
  <c r="G30" i="14"/>
  <c r="C30" i="14" s="1"/>
  <c r="D30" i="14" s="1"/>
  <c r="K28" i="14"/>
  <c r="H28" i="14"/>
  <c r="C28" i="14"/>
  <c r="D28" i="14" s="1"/>
  <c r="K27" i="14"/>
  <c r="H27" i="14"/>
  <c r="C27" i="14"/>
  <c r="D27" i="14" s="1"/>
  <c r="K26" i="14"/>
  <c r="H26" i="14"/>
  <c r="C26" i="14"/>
  <c r="D26" i="14" s="1"/>
  <c r="G25" i="14"/>
  <c r="K24" i="14"/>
  <c r="H24" i="14"/>
  <c r="C24" i="14"/>
  <c r="D24" i="14" s="1"/>
  <c r="K23" i="14"/>
  <c r="H23" i="14"/>
  <c r="C23" i="14"/>
  <c r="D23" i="14" s="1"/>
  <c r="K22" i="14"/>
  <c r="H22" i="14"/>
  <c r="D22" i="14"/>
  <c r="C22" i="14"/>
  <c r="G21" i="14"/>
  <c r="H20" i="14"/>
  <c r="C20" i="14"/>
  <c r="D20" i="14" s="1"/>
  <c r="K19" i="14"/>
  <c r="H19" i="14"/>
  <c r="C19" i="14"/>
  <c r="D19" i="14" s="1"/>
  <c r="K18" i="14"/>
  <c r="H18" i="14"/>
  <c r="C18" i="14"/>
  <c r="D18" i="14" s="1"/>
  <c r="K17" i="14"/>
  <c r="G17" i="14"/>
  <c r="K16" i="14"/>
  <c r="H16" i="14"/>
  <c r="D16" i="14"/>
  <c r="C16" i="14"/>
  <c r="H15" i="14"/>
  <c r="C15" i="14"/>
  <c r="D15" i="14" s="1"/>
  <c r="H14" i="14"/>
  <c r="C14" i="14"/>
  <c r="D14" i="14" s="1"/>
  <c r="H13" i="14"/>
  <c r="D13" i="14"/>
  <c r="C13" i="14"/>
  <c r="H12" i="14"/>
  <c r="D12" i="14"/>
  <c r="C12" i="14"/>
  <c r="G11" i="14"/>
  <c r="F32" i="13"/>
  <c r="F31" i="13"/>
  <c r="E30" i="13"/>
  <c r="C30" i="13" s="1"/>
  <c r="D30" i="13" s="1"/>
  <c r="F28" i="13"/>
  <c r="F27" i="13"/>
  <c r="F26" i="13"/>
  <c r="E25" i="13"/>
  <c r="F24" i="13"/>
  <c r="F23" i="13"/>
  <c r="F22" i="13"/>
  <c r="E21" i="13"/>
  <c r="F20" i="13"/>
  <c r="F19" i="13"/>
  <c r="F18" i="13"/>
  <c r="E17" i="13"/>
  <c r="F16" i="13"/>
  <c r="F15" i="13"/>
  <c r="F14" i="13"/>
  <c r="F13" i="13"/>
  <c r="F12" i="13"/>
  <c r="F11" i="13" s="1"/>
  <c r="E11" i="13"/>
  <c r="E10" i="13" s="1"/>
  <c r="E29" i="13" s="1"/>
  <c r="H32" i="13"/>
  <c r="C32" i="13"/>
  <c r="D32" i="13" s="1"/>
  <c r="H31" i="13"/>
  <c r="C31" i="13"/>
  <c r="D31" i="13" s="1"/>
  <c r="G30" i="13"/>
  <c r="H30" i="13" s="1"/>
  <c r="K28" i="13"/>
  <c r="H28" i="13"/>
  <c r="D28" i="13"/>
  <c r="C28" i="13"/>
  <c r="K27" i="13"/>
  <c r="H27" i="13"/>
  <c r="C27" i="13"/>
  <c r="D27" i="13" s="1"/>
  <c r="K26" i="13"/>
  <c r="H26" i="13"/>
  <c r="C26" i="13"/>
  <c r="D26" i="13" s="1"/>
  <c r="G25" i="13"/>
  <c r="K24" i="13"/>
  <c r="H24" i="13"/>
  <c r="C24" i="13"/>
  <c r="D24" i="13" s="1"/>
  <c r="K23" i="13"/>
  <c r="H23" i="13"/>
  <c r="C23" i="13"/>
  <c r="D23" i="13" s="1"/>
  <c r="K22" i="13"/>
  <c r="H22" i="13"/>
  <c r="C22" i="13"/>
  <c r="D22" i="13" s="1"/>
  <c r="G21" i="13"/>
  <c r="H20" i="13"/>
  <c r="C20" i="13"/>
  <c r="D20" i="13" s="1"/>
  <c r="K19" i="13"/>
  <c r="H19" i="13"/>
  <c r="C19" i="13"/>
  <c r="D19" i="13" s="1"/>
  <c r="K18" i="13"/>
  <c r="H18" i="13"/>
  <c r="C18" i="13"/>
  <c r="D18" i="13" s="1"/>
  <c r="K17" i="13"/>
  <c r="G17" i="13"/>
  <c r="K16" i="13"/>
  <c r="H16" i="13"/>
  <c r="D16" i="13"/>
  <c r="C16" i="13"/>
  <c r="H15" i="13"/>
  <c r="C15" i="13"/>
  <c r="D15" i="13" s="1"/>
  <c r="H14" i="13"/>
  <c r="D14" i="13"/>
  <c r="C14" i="13"/>
  <c r="H13" i="13"/>
  <c r="D13" i="13"/>
  <c r="C13" i="13"/>
  <c r="H12" i="13"/>
  <c r="C12" i="13"/>
  <c r="D12" i="13" s="1"/>
  <c r="G11" i="13"/>
  <c r="F32" i="12"/>
  <c r="F31" i="12"/>
  <c r="E30" i="12"/>
  <c r="F30" i="12" s="1"/>
  <c r="F28" i="12"/>
  <c r="F27" i="12"/>
  <c r="F26" i="12"/>
  <c r="E25" i="12"/>
  <c r="F24" i="12"/>
  <c r="F23" i="12"/>
  <c r="F22" i="12"/>
  <c r="E21" i="12"/>
  <c r="F20" i="12"/>
  <c r="F19" i="12"/>
  <c r="F18" i="12"/>
  <c r="E17" i="12"/>
  <c r="E10" i="12" s="1"/>
  <c r="E29" i="12" s="1"/>
  <c r="F16" i="12"/>
  <c r="F15" i="12"/>
  <c r="F14" i="12"/>
  <c r="F13" i="12"/>
  <c r="F12" i="12"/>
  <c r="E11" i="12"/>
  <c r="H32" i="12"/>
  <c r="D32" i="12"/>
  <c r="C32" i="12"/>
  <c r="H31" i="12"/>
  <c r="C31" i="12"/>
  <c r="D31" i="12" s="1"/>
  <c r="G30" i="12"/>
  <c r="H30" i="12" s="1"/>
  <c r="K28" i="12"/>
  <c r="H28" i="12"/>
  <c r="C28" i="12"/>
  <c r="D28" i="12" s="1"/>
  <c r="K27" i="12"/>
  <c r="H27" i="12"/>
  <c r="C27" i="12"/>
  <c r="D27" i="12" s="1"/>
  <c r="K26" i="12"/>
  <c r="H26" i="12"/>
  <c r="C26" i="12"/>
  <c r="D26" i="12" s="1"/>
  <c r="H25" i="12"/>
  <c r="G25" i="12"/>
  <c r="K24" i="12"/>
  <c r="H24" i="12"/>
  <c r="C24" i="12"/>
  <c r="D24" i="12" s="1"/>
  <c r="K23" i="12"/>
  <c r="H23" i="12"/>
  <c r="C23" i="12"/>
  <c r="D23" i="12" s="1"/>
  <c r="K22" i="12"/>
  <c r="H22" i="12"/>
  <c r="C22" i="12"/>
  <c r="D22" i="12" s="1"/>
  <c r="G21" i="12"/>
  <c r="H20" i="12"/>
  <c r="C20" i="12"/>
  <c r="D20" i="12" s="1"/>
  <c r="K19" i="12"/>
  <c r="H19" i="12"/>
  <c r="C19" i="12"/>
  <c r="D19" i="12" s="1"/>
  <c r="K18" i="12"/>
  <c r="H18" i="12"/>
  <c r="C18" i="12"/>
  <c r="D18" i="12" s="1"/>
  <c r="K17" i="12"/>
  <c r="H17" i="12"/>
  <c r="G17" i="12"/>
  <c r="K16" i="12"/>
  <c r="H16" i="12"/>
  <c r="C16" i="12"/>
  <c r="D16" i="12" s="1"/>
  <c r="H15" i="12"/>
  <c r="C15" i="12"/>
  <c r="D15" i="12" s="1"/>
  <c r="H14" i="12"/>
  <c r="C14" i="12"/>
  <c r="D14" i="12" s="1"/>
  <c r="H13" i="12"/>
  <c r="C13" i="12"/>
  <c r="D13" i="12" s="1"/>
  <c r="H12" i="12"/>
  <c r="C12" i="12"/>
  <c r="G11" i="12"/>
  <c r="H28" i="11"/>
  <c r="H27" i="11"/>
  <c r="H26" i="11"/>
  <c r="F32" i="11"/>
  <c r="F31" i="11"/>
  <c r="E30" i="11"/>
  <c r="F30" i="11" s="1"/>
  <c r="F28" i="11"/>
  <c r="F27" i="11"/>
  <c r="F26" i="11"/>
  <c r="E25" i="11"/>
  <c r="F24" i="11"/>
  <c r="F23" i="11"/>
  <c r="F22" i="11"/>
  <c r="E21" i="11"/>
  <c r="F20" i="11"/>
  <c r="F19" i="11"/>
  <c r="F18" i="11"/>
  <c r="E17" i="11"/>
  <c r="E10" i="11" s="1"/>
  <c r="E29" i="11" s="1"/>
  <c r="F16" i="11"/>
  <c r="F15" i="11"/>
  <c r="F14" i="11"/>
  <c r="F13" i="11"/>
  <c r="F12" i="11"/>
  <c r="E11" i="11"/>
  <c r="H32" i="11"/>
  <c r="C32" i="11"/>
  <c r="D32" i="11" s="1"/>
  <c r="H31" i="11"/>
  <c r="D31" i="11"/>
  <c r="C31" i="11"/>
  <c r="G30" i="11"/>
  <c r="H30" i="11" s="1"/>
  <c r="K28" i="11"/>
  <c r="C28" i="11"/>
  <c r="D28" i="11" s="1"/>
  <c r="K27" i="11"/>
  <c r="C27" i="11"/>
  <c r="K26" i="11"/>
  <c r="C26" i="11"/>
  <c r="D26" i="11" s="1"/>
  <c r="K24" i="11"/>
  <c r="H24" i="11"/>
  <c r="C24" i="11"/>
  <c r="D24" i="11" s="1"/>
  <c r="K23" i="11"/>
  <c r="H23" i="11"/>
  <c r="C23" i="11"/>
  <c r="D23" i="11" s="1"/>
  <c r="K22" i="11"/>
  <c r="H22" i="11"/>
  <c r="C22" i="11"/>
  <c r="D22" i="11" s="1"/>
  <c r="G21" i="11"/>
  <c r="H20" i="11"/>
  <c r="C20" i="11"/>
  <c r="D20" i="11" s="1"/>
  <c r="K19" i="11"/>
  <c r="H19" i="11"/>
  <c r="C19" i="11"/>
  <c r="D19" i="11" s="1"/>
  <c r="K18" i="11"/>
  <c r="H18" i="11"/>
  <c r="C18" i="11"/>
  <c r="D18" i="11" s="1"/>
  <c r="K17" i="11"/>
  <c r="G17" i="11"/>
  <c r="K16" i="11"/>
  <c r="H16" i="11"/>
  <c r="C16" i="11"/>
  <c r="D16" i="11" s="1"/>
  <c r="H15" i="11"/>
  <c r="C15" i="11"/>
  <c r="D15" i="11" s="1"/>
  <c r="H14" i="11"/>
  <c r="C14" i="11"/>
  <c r="D14" i="11" s="1"/>
  <c r="H13" i="11"/>
  <c r="C13" i="11"/>
  <c r="D13" i="11" s="1"/>
  <c r="H12" i="11"/>
  <c r="C12" i="11"/>
  <c r="D12" i="11" s="1"/>
  <c r="G11" i="11"/>
  <c r="D30" i="10"/>
  <c r="D31" i="10"/>
  <c r="E30" i="10"/>
  <c r="F30" i="10" s="1"/>
  <c r="F28" i="10"/>
  <c r="F27" i="10"/>
  <c r="F26" i="10"/>
  <c r="E25" i="10"/>
  <c r="F24" i="10"/>
  <c r="F23" i="10"/>
  <c r="F22" i="10"/>
  <c r="E21" i="10"/>
  <c r="F20" i="10"/>
  <c r="F19" i="10"/>
  <c r="F18" i="10"/>
  <c r="E17" i="10"/>
  <c r="F16" i="10"/>
  <c r="F15" i="10"/>
  <c r="F14" i="10"/>
  <c r="F13" i="10"/>
  <c r="F12" i="10"/>
  <c r="E11" i="10"/>
  <c r="E10" i="10"/>
  <c r="E29" i="10" s="1"/>
  <c r="J32" i="10"/>
  <c r="H32" i="10"/>
  <c r="D32" i="10"/>
  <c r="J31" i="10"/>
  <c r="H31" i="10"/>
  <c r="I30" i="10"/>
  <c r="J30" i="10" s="1"/>
  <c r="G30" i="10"/>
  <c r="H30" i="10" s="1"/>
  <c r="M28" i="10"/>
  <c r="J28" i="10"/>
  <c r="H28" i="10"/>
  <c r="C28" i="10"/>
  <c r="D28" i="10" s="1"/>
  <c r="M27" i="10"/>
  <c r="J27" i="10"/>
  <c r="H27" i="10"/>
  <c r="C27" i="10"/>
  <c r="D27" i="10" s="1"/>
  <c r="M26" i="10"/>
  <c r="J26" i="10"/>
  <c r="H26" i="10"/>
  <c r="C26" i="10"/>
  <c r="I25" i="10"/>
  <c r="G25" i="10"/>
  <c r="M24" i="10"/>
  <c r="J24" i="10"/>
  <c r="H24" i="10"/>
  <c r="C24" i="10"/>
  <c r="D24" i="10" s="1"/>
  <c r="M23" i="10"/>
  <c r="J23" i="10"/>
  <c r="H23" i="10"/>
  <c r="C23" i="10"/>
  <c r="D23" i="10" s="1"/>
  <c r="M22" i="10"/>
  <c r="J22" i="10"/>
  <c r="J21" i="10" s="1"/>
  <c r="H22" i="10"/>
  <c r="C22" i="10"/>
  <c r="D22" i="10" s="1"/>
  <c r="I21" i="10"/>
  <c r="G21" i="10"/>
  <c r="J20" i="10"/>
  <c r="H20" i="10"/>
  <c r="C20" i="10"/>
  <c r="D20" i="10" s="1"/>
  <c r="M19" i="10"/>
  <c r="J19" i="10"/>
  <c r="H19" i="10"/>
  <c r="C19" i="10"/>
  <c r="D19" i="10" s="1"/>
  <c r="M18" i="10"/>
  <c r="J18" i="10"/>
  <c r="H18" i="10"/>
  <c r="C18" i="10"/>
  <c r="D18" i="10" s="1"/>
  <c r="M17" i="10"/>
  <c r="I17" i="10"/>
  <c r="G17" i="10"/>
  <c r="M16" i="10"/>
  <c r="J16" i="10"/>
  <c r="H16" i="10"/>
  <c r="C16" i="10"/>
  <c r="D16" i="10" s="1"/>
  <c r="J15" i="10"/>
  <c r="H15" i="10"/>
  <c r="D15" i="10"/>
  <c r="C15" i="10"/>
  <c r="J14" i="10"/>
  <c r="H14" i="10"/>
  <c r="D14" i="10"/>
  <c r="C14" i="10"/>
  <c r="J13" i="10"/>
  <c r="H13" i="10"/>
  <c r="C13" i="10"/>
  <c r="D13" i="10" s="1"/>
  <c r="J12" i="10"/>
  <c r="H12" i="10"/>
  <c r="C12" i="10"/>
  <c r="D12" i="10" s="1"/>
  <c r="I11" i="10"/>
  <c r="I10" i="10" s="1"/>
  <c r="G11" i="10"/>
  <c r="G10" i="10" s="1"/>
  <c r="G29" i="10" s="1"/>
  <c r="F32" i="9"/>
  <c r="F31" i="9"/>
  <c r="E30" i="9"/>
  <c r="F30" i="9" s="1"/>
  <c r="F28" i="9"/>
  <c r="F27" i="9"/>
  <c r="F26" i="9"/>
  <c r="E25" i="9"/>
  <c r="F24" i="9"/>
  <c r="F23" i="9"/>
  <c r="F22" i="9"/>
  <c r="E21" i="9"/>
  <c r="F20" i="9"/>
  <c r="F19" i="9"/>
  <c r="F18" i="9"/>
  <c r="E17" i="9"/>
  <c r="F16" i="9"/>
  <c r="F15" i="9"/>
  <c r="F14" i="9"/>
  <c r="F13" i="9"/>
  <c r="F12" i="9"/>
  <c r="E11" i="9"/>
  <c r="E10" i="9"/>
  <c r="E29" i="9" s="1"/>
  <c r="J32" i="9"/>
  <c r="H32" i="9"/>
  <c r="C32" i="9"/>
  <c r="D32" i="9" s="1"/>
  <c r="J31" i="9"/>
  <c r="H31" i="9"/>
  <c r="C31" i="9"/>
  <c r="D31" i="9" s="1"/>
  <c r="I30" i="9"/>
  <c r="J30" i="9" s="1"/>
  <c r="G30" i="9"/>
  <c r="H30" i="9" s="1"/>
  <c r="M28" i="9"/>
  <c r="J28" i="9"/>
  <c r="H28" i="9"/>
  <c r="C28" i="9"/>
  <c r="D28" i="9" s="1"/>
  <c r="M27" i="9"/>
  <c r="J27" i="9"/>
  <c r="H27" i="9"/>
  <c r="C27" i="9"/>
  <c r="D27" i="9" s="1"/>
  <c r="M26" i="9"/>
  <c r="J26" i="9"/>
  <c r="H26" i="9"/>
  <c r="H25" i="9" s="1"/>
  <c r="C26" i="9"/>
  <c r="D26" i="9" s="1"/>
  <c r="I25" i="9"/>
  <c r="G25" i="9"/>
  <c r="M24" i="9"/>
  <c r="J24" i="9"/>
  <c r="H24" i="9"/>
  <c r="C24" i="9"/>
  <c r="D24" i="9" s="1"/>
  <c r="M23" i="9"/>
  <c r="J23" i="9"/>
  <c r="H23" i="9"/>
  <c r="C23" i="9"/>
  <c r="D23" i="9" s="1"/>
  <c r="M22" i="9"/>
  <c r="J22" i="9"/>
  <c r="H22" i="9"/>
  <c r="C22" i="9"/>
  <c r="I21" i="9"/>
  <c r="G21" i="9"/>
  <c r="J20" i="9"/>
  <c r="H20" i="9"/>
  <c r="C20" i="9"/>
  <c r="D20" i="9" s="1"/>
  <c r="M19" i="9"/>
  <c r="J19" i="9"/>
  <c r="H19" i="9"/>
  <c r="C19" i="9"/>
  <c r="D19" i="9" s="1"/>
  <c r="M18" i="9"/>
  <c r="J18" i="9"/>
  <c r="H18" i="9"/>
  <c r="D18" i="9"/>
  <c r="C18" i="9"/>
  <c r="M17" i="9"/>
  <c r="I17" i="9"/>
  <c r="G17" i="9"/>
  <c r="M16" i="9"/>
  <c r="J16" i="9"/>
  <c r="H16" i="9"/>
  <c r="C16" i="9"/>
  <c r="D16" i="9" s="1"/>
  <c r="J15" i="9"/>
  <c r="H15" i="9"/>
  <c r="D15" i="9"/>
  <c r="C15" i="9"/>
  <c r="J14" i="9"/>
  <c r="H14" i="9"/>
  <c r="D14" i="9"/>
  <c r="C14" i="9"/>
  <c r="J13" i="9"/>
  <c r="H13" i="9"/>
  <c r="H11" i="9" s="1"/>
  <c r="C13" i="9"/>
  <c r="D13" i="9" s="1"/>
  <c r="J12" i="9"/>
  <c r="H12" i="9"/>
  <c r="D12" i="9"/>
  <c r="C12" i="9"/>
  <c r="I11" i="9"/>
  <c r="G11" i="9"/>
  <c r="I10" i="9"/>
  <c r="H32" i="8"/>
  <c r="H31" i="8"/>
  <c r="H28" i="8"/>
  <c r="H27" i="8"/>
  <c r="H26" i="8"/>
  <c r="H25" i="8" s="1"/>
  <c r="H24" i="8"/>
  <c r="H23" i="8"/>
  <c r="H22" i="8"/>
  <c r="H21" i="8" s="1"/>
  <c r="H20" i="8"/>
  <c r="H19" i="8"/>
  <c r="H18" i="8"/>
  <c r="H16" i="8"/>
  <c r="H15" i="8"/>
  <c r="H14" i="8"/>
  <c r="H13" i="8"/>
  <c r="H12" i="8"/>
  <c r="G30" i="8"/>
  <c r="G25" i="8"/>
  <c r="G21" i="8"/>
  <c r="G17" i="8"/>
  <c r="G11" i="8"/>
  <c r="C31" i="8"/>
  <c r="C32" i="8"/>
  <c r="C27" i="8"/>
  <c r="C28" i="8"/>
  <c r="C26" i="8"/>
  <c r="C23" i="8"/>
  <c r="C24" i="8"/>
  <c r="C22" i="8"/>
  <c r="C19" i="8"/>
  <c r="C20" i="8"/>
  <c r="C18" i="8"/>
  <c r="C16" i="8"/>
  <c r="C13" i="8"/>
  <c r="C14" i="8"/>
  <c r="C15" i="8"/>
  <c r="C12" i="8"/>
  <c r="F32" i="8"/>
  <c r="F31" i="8"/>
  <c r="E30" i="8"/>
  <c r="F30" i="8" s="1"/>
  <c r="F28" i="8"/>
  <c r="F27" i="8"/>
  <c r="F26" i="8"/>
  <c r="F25" i="8" s="1"/>
  <c r="E25" i="8"/>
  <c r="F24" i="8"/>
  <c r="F23" i="8"/>
  <c r="F22" i="8"/>
  <c r="E21" i="8"/>
  <c r="F20" i="8"/>
  <c r="F19" i="8"/>
  <c r="F18" i="8"/>
  <c r="E17" i="8"/>
  <c r="E10" i="8" s="1"/>
  <c r="E29" i="8" s="1"/>
  <c r="F16" i="8"/>
  <c r="F15" i="8"/>
  <c r="F14" i="8"/>
  <c r="F13" i="8"/>
  <c r="F12" i="8"/>
  <c r="E11" i="8"/>
  <c r="D11" i="14" l="1"/>
  <c r="G10" i="20"/>
  <c r="G29" i="20" s="1"/>
  <c r="H29" i="27"/>
  <c r="H34" i="27" s="1"/>
  <c r="H36" i="27" s="1"/>
  <c r="H11" i="8"/>
  <c r="H11" i="10"/>
  <c r="H21" i="17"/>
  <c r="H17" i="18"/>
  <c r="F30" i="18"/>
  <c r="H21" i="20"/>
  <c r="H17" i="8"/>
  <c r="C17" i="9"/>
  <c r="H21" i="9"/>
  <c r="J11" i="10"/>
  <c r="H25" i="10"/>
  <c r="F25" i="10"/>
  <c r="G10" i="11"/>
  <c r="G29" i="11" s="1"/>
  <c r="H29" i="11" s="1"/>
  <c r="H34" i="11" s="1"/>
  <c r="H36" i="11" s="1"/>
  <c r="F30" i="13"/>
  <c r="F25" i="14"/>
  <c r="H11" i="15"/>
  <c r="H11" i="16"/>
  <c r="H25" i="16"/>
  <c r="F11" i="16"/>
  <c r="F21" i="17"/>
  <c r="H17" i="19"/>
  <c r="F11" i="19"/>
  <c r="F25" i="19"/>
  <c r="F17" i="20"/>
  <c r="F25" i="20"/>
  <c r="C17" i="21"/>
  <c r="F25" i="22"/>
  <c r="C21" i="23"/>
  <c r="H30" i="23"/>
  <c r="F25" i="23"/>
  <c r="C17" i="24"/>
  <c r="E10" i="24"/>
  <c r="E29" i="24" s="1"/>
  <c r="F29" i="24" s="1"/>
  <c r="F34" i="24" s="1"/>
  <c r="F36" i="24" s="1"/>
  <c r="H17" i="26"/>
  <c r="H30" i="8"/>
  <c r="C17" i="14"/>
  <c r="H30" i="14"/>
  <c r="H30" i="22"/>
  <c r="C11" i="12"/>
  <c r="G10" i="12"/>
  <c r="G29" i="12" s="1"/>
  <c r="H21" i="12"/>
  <c r="G10" i="13"/>
  <c r="G29" i="13" s="1"/>
  <c r="G10" i="14"/>
  <c r="G29" i="14" s="1"/>
  <c r="F25" i="15"/>
  <c r="C11" i="16"/>
  <c r="H30" i="16"/>
  <c r="H17" i="17"/>
  <c r="F17" i="17"/>
  <c r="E10" i="20"/>
  <c r="E29" i="20" s="1"/>
  <c r="E33" i="20" s="1"/>
  <c r="E10" i="21"/>
  <c r="E29" i="21" s="1"/>
  <c r="F25" i="21"/>
  <c r="E10" i="23"/>
  <c r="E29" i="23" s="1"/>
  <c r="E33" i="23" s="1"/>
  <c r="G10" i="24"/>
  <c r="G29" i="24" s="1"/>
  <c r="G33" i="24" s="1"/>
  <c r="G10" i="25"/>
  <c r="G29" i="25" s="1"/>
  <c r="C17" i="26"/>
  <c r="H11" i="21"/>
  <c r="H17" i="21"/>
  <c r="C10" i="28"/>
  <c r="C29" i="28" s="1"/>
  <c r="D29" i="28" s="1"/>
  <c r="D34" i="28" s="1"/>
  <c r="D36" i="28" s="1"/>
  <c r="F10" i="28"/>
  <c r="C33" i="28"/>
  <c r="F10" i="27"/>
  <c r="H10" i="27"/>
  <c r="D10" i="27"/>
  <c r="C10" i="27"/>
  <c r="C29" i="27" s="1"/>
  <c r="D29" i="27" s="1"/>
  <c r="D34" i="27" s="1"/>
  <c r="D36" i="27" s="1"/>
  <c r="C33" i="27"/>
  <c r="F11" i="26"/>
  <c r="F17" i="26"/>
  <c r="F21" i="26"/>
  <c r="G29" i="26"/>
  <c r="H29" i="26" s="1"/>
  <c r="H34" i="26" s="1"/>
  <c r="H36" i="26" s="1"/>
  <c r="H25" i="26"/>
  <c r="H21" i="26"/>
  <c r="D17" i="26"/>
  <c r="H11" i="26"/>
  <c r="H10" i="26" s="1"/>
  <c r="E33" i="26"/>
  <c r="F29" i="26"/>
  <c r="F34" i="26" s="1"/>
  <c r="F36" i="26" s="1"/>
  <c r="C11" i="26"/>
  <c r="C21" i="26"/>
  <c r="D25" i="26"/>
  <c r="C30" i="26"/>
  <c r="D30" i="26" s="1"/>
  <c r="D14" i="26"/>
  <c r="D11" i="26" s="1"/>
  <c r="D21" i="26"/>
  <c r="F11" i="25"/>
  <c r="F10" i="25" s="1"/>
  <c r="F17" i="25"/>
  <c r="F21" i="25"/>
  <c r="F25" i="25"/>
  <c r="H11" i="25"/>
  <c r="H25" i="25"/>
  <c r="H30" i="25"/>
  <c r="C21" i="25"/>
  <c r="H21" i="25"/>
  <c r="C17" i="25"/>
  <c r="E33" i="25"/>
  <c r="F29" i="25"/>
  <c r="F34" i="25" s="1"/>
  <c r="F36" i="25" s="1"/>
  <c r="C11" i="25"/>
  <c r="C25" i="25"/>
  <c r="D25" i="25"/>
  <c r="D17" i="25"/>
  <c r="D14" i="25"/>
  <c r="D11" i="25" s="1"/>
  <c r="D21" i="25"/>
  <c r="H29" i="25"/>
  <c r="G33" i="25"/>
  <c r="F17" i="24"/>
  <c r="F11" i="24"/>
  <c r="F21" i="24"/>
  <c r="H25" i="24"/>
  <c r="H21" i="24"/>
  <c r="D17" i="24"/>
  <c r="H17" i="24"/>
  <c r="H11" i="24"/>
  <c r="E33" i="24"/>
  <c r="C21" i="24"/>
  <c r="D25" i="24"/>
  <c r="D11" i="24"/>
  <c r="C30" i="24"/>
  <c r="D30" i="24" s="1"/>
  <c r="C11" i="24"/>
  <c r="D21" i="24"/>
  <c r="H29" i="24"/>
  <c r="H34" i="24" s="1"/>
  <c r="H36" i="24" s="1"/>
  <c r="F11" i="23"/>
  <c r="F21" i="23"/>
  <c r="H25" i="23"/>
  <c r="H11" i="23"/>
  <c r="H17" i="23"/>
  <c r="C25" i="23"/>
  <c r="H21" i="23"/>
  <c r="H10" i="23" s="1"/>
  <c r="C17" i="23"/>
  <c r="F29" i="23"/>
  <c r="F34" i="23" s="1"/>
  <c r="F36" i="23" s="1"/>
  <c r="C11" i="23"/>
  <c r="D25" i="23"/>
  <c r="D11" i="23"/>
  <c r="D21" i="23"/>
  <c r="H29" i="23"/>
  <c r="H34" i="23" s="1"/>
  <c r="H36" i="23" s="1"/>
  <c r="G33" i="23"/>
  <c r="D17" i="23"/>
  <c r="H25" i="22"/>
  <c r="D18" i="22"/>
  <c r="F11" i="22"/>
  <c r="F17" i="22"/>
  <c r="F21" i="22"/>
  <c r="H17" i="22"/>
  <c r="H21" i="22"/>
  <c r="H11" i="22"/>
  <c r="E33" i="22"/>
  <c r="F29" i="22"/>
  <c r="F34" i="22" s="1"/>
  <c r="F36" i="22" s="1"/>
  <c r="C21" i="22"/>
  <c r="D25" i="22"/>
  <c r="D21" i="22"/>
  <c r="C11" i="22"/>
  <c r="C25" i="22"/>
  <c r="H29" i="22"/>
  <c r="H34" i="22" s="1"/>
  <c r="H36" i="22" s="1"/>
  <c r="G33" i="22"/>
  <c r="D17" i="22"/>
  <c r="D11" i="22"/>
  <c r="F11" i="21"/>
  <c r="F17" i="21"/>
  <c r="F21" i="21"/>
  <c r="C25" i="21"/>
  <c r="H25" i="21"/>
  <c r="G10" i="21"/>
  <c r="G29" i="21" s="1"/>
  <c r="H29" i="21" s="1"/>
  <c r="H34" i="21" s="1"/>
  <c r="H36" i="21" s="1"/>
  <c r="D21" i="21"/>
  <c r="H21" i="21"/>
  <c r="E33" i="21"/>
  <c r="F29" i="21"/>
  <c r="F34" i="21" s="1"/>
  <c r="F36" i="21" s="1"/>
  <c r="D18" i="21"/>
  <c r="D17" i="21" s="1"/>
  <c r="D11" i="21"/>
  <c r="C11" i="21"/>
  <c r="C21" i="21"/>
  <c r="C30" i="21"/>
  <c r="D30" i="21" s="1"/>
  <c r="D25" i="21"/>
  <c r="F11" i="20"/>
  <c r="D17" i="20"/>
  <c r="F21" i="20"/>
  <c r="H25" i="20"/>
  <c r="C25" i="20"/>
  <c r="C21" i="20"/>
  <c r="H17" i="20"/>
  <c r="H11" i="20"/>
  <c r="D11" i="20"/>
  <c r="D21" i="20"/>
  <c r="C11" i="20"/>
  <c r="C17" i="20"/>
  <c r="D25" i="20"/>
  <c r="C30" i="20"/>
  <c r="D30" i="20" s="1"/>
  <c r="H29" i="20"/>
  <c r="H34" i="20" s="1"/>
  <c r="H36" i="20" s="1"/>
  <c r="G33" i="20"/>
  <c r="H30" i="19"/>
  <c r="H25" i="19"/>
  <c r="G10" i="19"/>
  <c r="G29" i="19" s="1"/>
  <c r="G33" i="19" s="1"/>
  <c r="C21" i="19"/>
  <c r="C17" i="19"/>
  <c r="F17" i="19"/>
  <c r="F10" i="19" s="1"/>
  <c r="H11" i="19"/>
  <c r="H21" i="19"/>
  <c r="E33" i="19"/>
  <c r="F29" i="19"/>
  <c r="F34" i="19" s="1"/>
  <c r="F36" i="19" s="1"/>
  <c r="D22" i="19"/>
  <c r="D21" i="19" s="1"/>
  <c r="D17" i="19"/>
  <c r="D11" i="19"/>
  <c r="D25" i="19"/>
  <c r="H29" i="19"/>
  <c r="C11" i="19"/>
  <c r="F11" i="18"/>
  <c r="F10" i="18" s="1"/>
  <c r="F17" i="18"/>
  <c r="D11" i="18"/>
  <c r="F21" i="18"/>
  <c r="C25" i="18"/>
  <c r="G10" i="18"/>
  <c r="G29" i="18" s="1"/>
  <c r="G33" i="18" s="1"/>
  <c r="D21" i="18"/>
  <c r="H11" i="18"/>
  <c r="H21" i="18"/>
  <c r="E33" i="18"/>
  <c r="F29" i="18"/>
  <c r="C17" i="18"/>
  <c r="C11" i="18"/>
  <c r="D25" i="18"/>
  <c r="D17" i="18"/>
  <c r="H29" i="18"/>
  <c r="H34" i="18" s="1"/>
  <c r="H36" i="18" s="1"/>
  <c r="C21" i="18"/>
  <c r="H30" i="17"/>
  <c r="H25" i="17"/>
  <c r="C17" i="17"/>
  <c r="F11" i="17"/>
  <c r="F10" i="17" s="1"/>
  <c r="D25" i="17"/>
  <c r="F25" i="17"/>
  <c r="H11" i="17"/>
  <c r="H10" i="17" s="1"/>
  <c r="E33" i="17"/>
  <c r="F29" i="17"/>
  <c r="F34" i="17" s="1"/>
  <c r="F36" i="17" s="1"/>
  <c r="C21" i="17"/>
  <c r="C11" i="17"/>
  <c r="D21" i="17"/>
  <c r="C25" i="17"/>
  <c r="H29" i="17"/>
  <c r="G33" i="17"/>
  <c r="D17" i="17"/>
  <c r="D14" i="17"/>
  <c r="D11" i="17" s="1"/>
  <c r="F21" i="16"/>
  <c r="F10" i="16" s="1"/>
  <c r="G10" i="16"/>
  <c r="G29" i="16" s="1"/>
  <c r="G33" i="16" s="1"/>
  <c r="C17" i="16"/>
  <c r="H17" i="16"/>
  <c r="E33" i="16"/>
  <c r="F29" i="16"/>
  <c r="F34" i="16" s="1"/>
  <c r="F36" i="16" s="1"/>
  <c r="D25" i="16"/>
  <c r="D18" i="16"/>
  <c r="D17" i="16" s="1"/>
  <c r="D21" i="16"/>
  <c r="D13" i="16"/>
  <c r="D11" i="16" s="1"/>
  <c r="C25" i="16"/>
  <c r="C21" i="16"/>
  <c r="F21" i="15"/>
  <c r="F11" i="15"/>
  <c r="F10" i="15" s="1"/>
  <c r="F17" i="15"/>
  <c r="H17" i="15"/>
  <c r="H25" i="15"/>
  <c r="H23" i="15"/>
  <c r="H22" i="15"/>
  <c r="G10" i="15"/>
  <c r="G29" i="15" s="1"/>
  <c r="H29" i="15" s="1"/>
  <c r="H34" i="15" s="1"/>
  <c r="H36" i="15" s="1"/>
  <c r="C22" i="15"/>
  <c r="D22" i="15" s="1"/>
  <c r="C24" i="15"/>
  <c r="D24" i="15" s="1"/>
  <c r="F29" i="15"/>
  <c r="F34" i="15" s="1"/>
  <c r="F36" i="15" s="1"/>
  <c r="E33" i="15"/>
  <c r="D23" i="15"/>
  <c r="D17" i="15"/>
  <c r="C30" i="15"/>
  <c r="D30" i="15" s="1"/>
  <c r="D11" i="15"/>
  <c r="D25" i="15"/>
  <c r="C11" i="15"/>
  <c r="C17" i="15"/>
  <c r="C25" i="15"/>
  <c r="F11" i="14"/>
  <c r="F21" i="14"/>
  <c r="F17" i="14"/>
  <c r="H11" i="14"/>
  <c r="H17" i="14"/>
  <c r="H25" i="14"/>
  <c r="H21" i="14"/>
  <c r="C21" i="14"/>
  <c r="E33" i="14"/>
  <c r="F29" i="14"/>
  <c r="F34" i="14" s="1"/>
  <c r="F36" i="14" s="1"/>
  <c r="C11" i="14"/>
  <c r="D17" i="14"/>
  <c r="D21" i="14"/>
  <c r="H29" i="14"/>
  <c r="H34" i="14" s="1"/>
  <c r="H36" i="14" s="1"/>
  <c r="G33" i="14"/>
  <c r="D25" i="14"/>
  <c r="C25" i="14"/>
  <c r="H25" i="13"/>
  <c r="C21" i="13"/>
  <c r="H17" i="13"/>
  <c r="H21" i="13"/>
  <c r="H11" i="13"/>
  <c r="F17" i="13"/>
  <c r="F25" i="13"/>
  <c r="F21" i="13"/>
  <c r="F10" i="13" s="1"/>
  <c r="E33" i="13"/>
  <c r="F29" i="13"/>
  <c r="F34" i="13" s="1"/>
  <c r="F36" i="13" s="1"/>
  <c r="D11" i="13"/>
  <c r="D25" i="13"/>
  <c r="C11" i="13"/>
  <c r="C10" i="13" s="1"/>
  <c r="C29" i="13" s="1"/>
  <c r="D29" i="13" s="1"/>
  <c r="D34" i="13" s="1"/>
  <c r="D36" i="13" s="1"/>
  <c r="C25" i="13"/>
  <c r="C17" i="13"/>
  <c r="D17" i="13"/>
  <c r="D10" i="13" s="1"/>
  <c r="D21" i="13"/>
  <c r="G33" i="13"/>
  <c r="H29" i="13"/>
  <c r="H34" i="13" s="1"/>
  <c r="H36" i="13" s="1"/>
  <c r="D17" i="12"/>
  <c r="H11" i="12"/>
  <c r="F21" i="12"/>
  <c r="F11" i="12"/>
  <c r="F17" i="12"/>
  <c r="F25" i="12"/>
  <c r="E33" i="12"/>
  <c r="F29" i="12"/>
  <c r="F34" i="12" s="1"/>
  <c r="F36" i="12" s="1"/>
  <c r="C21" i="12"/>
  <c r="D12" i="12"/>
  <c r="D21" i="12"/>
  <c r="H29" i="12"/>
  <c r="H34" i="12" s="1"/>
  <c r="H36" i="12" s="1"/>
  <c r="G33" i="12"/>
  <c r="D11" i="12"/>
  <c r="D25" i="12"/>
  <c r="C30" i="12"/>
  <c r="D30" i="12" s="1"/>
  <c r="C17" i="12"/>
  <c r="C25" i="12"/>
  <c r="F21" i="11"/>
  <c r="F25" i="11"/>
  <c r="F11" i="11"/>
  <c r="F10" i="11" s="1"/>
  <c r="F17" i="11"/>
  <c r="H21" i="11"/>
  <c r="H17" i="11"/>
  <c r="H11" i="11"/>
  <c r="H10" i="11" s="1"/>
  <c r="C25" i="11"/>
  <c r="H25" i="11"/>
  <c r="G25" i="11"/>
  <c r="D21" i="11"/>
  <c r="C17" i="11"/>
  <c r="E33" i="11"/>
  <c r="F29" i="11"/>
  <c r="F34" i="11" s="1"/>
  <c r="F36" i="11" s="1"/>
  <c r="D11" i="11"/>
  <c r="C21" i="11"/>
  <c r="D27" i="11"/>
  <c r="D25" i="11" s="1"/>
  <c r="D17" i="11"/>
  <c r="C11" i="11"/>
  <c r="C30" i="11"/>
  <c r="D30" i="11" s="1"/>
  <c r="H21" i="10"/>
  <c r="F11" i="10"/>
  <c r="F17" i="10"/>
  <c r="F21" i="10"/>
  <c r="J17" i="10"/>
  <c r="I29" i="10"/>
  <c r="J29" i="10" s="1"/>
  <c r="J34" i="10" s="1"/>
  <c r="J36" i="10" s="1"/>
  <c r="J25" i="10"/>
  <c r="D21" i="10"/>
  <c r="J10" i="10"/>
  <c r="H17" i="10"/>
  <c r="H10" i="10" s="1"/>
  <c r="F29" i="10"/>
  <c r="F34" i="10" s="1"/>
  <c r="F36" i="10" s="1"/>
  <c r="E33" i="10"/>
  <c r="C25" i="10"/>
  <c r="C21" i="10"/>
  <c r="D26" i="10"/>
  <c r="D25" i="10" s="1"/>
  <c r="G33" i="10"/>
  <c r="H29" i="10"/>
  <c r="H34" i="10" s="1"/>
  <c r="H36" i="10" s="1"/>
  <c r="D11" i="10"/>
  <c r="D17" i="10"/>
  <c r="C11" i="10"/>
  <c r="C17" i="10"/>
  <c r="F11" i="9"/>
  <c r="F17" i="9"/>
  <c r="H17" i="9"/>
  <c r="H10" i="9" s="1"/>
  <c r="F25" i="9"/>
  <c r="F21" i="9"/>
  <c r="C30" i="9"/>
  <c r="D30" i="9" s="1"/>
  <c r="C21" i="9"/>
  <c r="G10" i="9"/>
  <c r="G29" i="9" s="1"/>
  <c r="H29" i="9" s="1"/>
  <c r="H34" i="9" s="1"/>
  <c r="H36" i="9" s="1"/>
  <c r="J17" i="9"/>
  <c r="J10" i="9" s="1"/>
  <c r="J25" i="9"/>
  <c r="J11" i="9"/>
  <c r="J21" i="9"/>
  <c r="I29" i="9"/>
  <c r="I33" i="9" s="1"/>
  <c r="D22" i="9"/>
  <c r="D21" i="9" s="1"/>
  <c r="D17" i="9"/>
  <c r="E33" i="9"/>
  <c r="F29" i="9"/>
  <c r="F34" i="9" s="1"/>
  <c r="F36" i="9" s="1"/>
  <c r="D11" i="9"/>
  <c r="C11" i="9"/>
  <c r="D25" i="9"/>
  <c r="C25" i="9"/>
  <c r="H10" i="8"/>
  <c r="G10" i="8"/>
  <c r="G29" i="8" s="1"/>
  <c r="F11" i="8"/>
  <c r="F17" i="8"/>
  <c r="F21" i="8"/>
  <c r="E33" i="8"/>
  <c r="F29" i="8"/>
  <c r="F34" i="8" s="1"/>
  <c r="F36" i="8" s="1"/>
  <c r="F10" i="12" l="1"/>
  <c r="F10" i="14"/>
  <c r="F29" i="20"/>
  <c r="F34" i="20" s="1"/>
  <c r="F36" i="20" s="1"/>
  <c r="H10" i="21"/>
  <c r="F10" i="8"/>
  <c r="F10" i="9"/>
  <c r="I33" i="10"/>
  <c r="C33" i="13"/>
  <c r="H10" i="13"/>
  <c r="F34" i="18"/>
  <c r="F36" i="18" s="1"/>
  <c r="D10" i="18"/>
  <c r="F10" i="20"/>
  <c r="F10" i="23"/>
  <c r="G33" i="26"/>
  <c r="H10" i="18"/>
  <c r="G33" i="8"/>
  <c r="H29" i="8"/>
  <c r="H34" i="8" s="1"/>
  <c r="H36" i="8" s="1"/>
  <c r="F10" i="10"/>
  <c r="H10" i="12"/>
  <c r="C10" i="16"/>
  <c r="C29" i="16" s="1"/>
  <c r="D29" i="16" s="1"/>
  <c r="D34" i="16" s="1"/>
  <c r="D36" i="16" s="1"/>
  <c r="H10" i="16"/>
  <c r="C33" i="23"/>
  <c r="F10" i="26"/>
  <c r="C10" i="21"/>
  <c r="C29" i="21" s="1"/>
  <c r="D29" i="21" s="1"/>
  <c r="D10" i="26"/>
  <c r="C10" i="26"/>
  <c r="C29" i="26" s="1"/>
  <c r="D29" i="26" s="1"/>
  <c r="D34" i="26" s="1"/>
  <c r="D36" i="26" s="1"/>
  <c r="C33" i="26"/>
  <c r="H10" i="25"/>
  <c r="H34" i="25"/>
  <c r="H36" i="25" s="1"/>
  <c r="C10" i="25"/>
  <c r="C29" i="25" s="1"/>
  <c r="D29" i="25" s="1"/>
  <c r="D10" i="25"/>
  <c r="C33" i="25"/>
  <c r="F10" i="24"/>
  <c r="D10" i="24"/>
  <c r="C10" i="24"/>
  <c r="C29" i="24" s="1"/>
  <c r="D29" i="24" s="1"/>
  <c r="D34" i="24" s="1"/>
  <c r="H10" i="24"/>
  <c r="C33" i="24"/>
  <c r="C10" i="23"/>
  <c r="C29" i="23" s="1"/>
  <c r="D29" i="23" s="1"/>
  <c r="D10" i="23"/>
  <c r="C10" i="22"/>
  <c r="C29" i="22" s="1"/>
  <c r="F10" i="22"/>
  <c r="H10" i="22"/>
  <c r="D10" i="22"/>
  <c r="C33" i="22"/>
  <c r="F10" i="21"/>
  <c r="G33" i="21"/>
  <c r="C33" i="21" s="1"/>
  <c r="D10" i="21"/>
  <c r="D10" i="20"/>
  <c r="H10" i="20"/>
  <c r="C33" i="20"/>
  <c r="C10" i="20"/>
  <c r="C29" i="20" s="1"/>
  <c r="D29" i="20" s="1"/>
  <c r="D34" i="20" s="1"/>
  <c r="H34" i="19"/>
  <c r="H36" i="19" s="1"/>
  <c r="C10" i="19"/>
  <c r="C29" i="19" s="1"/>
  <c r="D29" i="19" s="1"/>
  <c r="H10" i="19"/>
  <c r="D10" i="19"/>
  <c r="C33" i="19"/>
  <c r="C10" i="18"/>
  <c r="C29" i="18" s="1"/>
  <c r="D29" i="18" s="1"/>
  <c r="D34" i="18" s="1"/>
  <c r="D36" i="18" s="1"/>
  <c r="C33" i="18"/>
  <c r="H34" i="17"/>
  <c r="H36" i="17" s="1"/>
  <c r="D10" i="17"/>
  <c r="C10" i="17"/>
  <c r="C29" i="17" s="1"/>
  <c r="D29" i="17" s="1"/>
  <c r="D34" i="17" s="1"/>
  <c r="D36" i="17" s="1"/>
  <c r="C33" i="17"/>
  <c r="H29" i="16"/>
  <c r="H34" i="16" s="1"/>
  <c r="H36" i="16" s="1"/>
  <c r="D10" i="16"/>
  <c r="C33" i="16"/>
  <c r="D21" i="15"/>
  <c r="D10" i="15" s="1"/>
  <c r="H21" i="15"/>
  <c r="H10" i="15" s="1"/>
  <c r="G33" i="15"/>
  <c r="C33" i="15" s="1"/>
  <c r="C21" i="15"/>
  <c r="C10" i="15" s="1"/>
  <c r="C29" i="15" s="1"/>
  <c r="D29" i="15" s="1"/>
  <c r="D34" i="15" s="1"/>
  <c r="D36" i="15" s="1"/>
  <c r="H10" i="14"/>
  <c r="C10" i="14"/>
  <c r="C29" i="14" s="1"/>
  <c r="D29" i="14" s="1"/>
  <c r="D34" i="14" s="1"/>
  <c r="D36" i="14" s="1"/>
  <c r="D10" i="14"/>
  <c r="C33" i="14"/>
  <c r="D10" i="12"/>
  <c r="C10" i="12"/>
  <c r="C29" i="12" s="1"/>
  <c r="D29" i="12" s="1"/>
  <c r="C33" i="12"/>
  <c r="G33" i="11"/>
  <c r="C33" i="11" s="1"/>
  <c r="D10" i="11"/>
  <c r="C10" i="11"/>
  <c r="C29" i="11" s="1"/>
  <c r="D29" i="11" s="1"/>
  <c r="D34" i="11" s="1"/>
  <c r="D36" i="11" s="1"/>
  <c r="C10" i="10"/>
  <c r="C29" i="10" s="1"/>
  <c r="D10" i="10"/>
  <c r="D10" i="9"/>
  <c r="C10" i="9"/>
  <c r="C29" i="9" s="1"/>
  <c r="D29" i="9" s="1"/>
  <c r="G33" i="9"/>
  <c r="C33" i="9" s="1"/>
  <c r="J29" i="9"/>
  <c r="J34" i="9" s="1"/>
  <c r="J36" i="9" s="1"/>
  <c r="D34" i="9" l="1"/>
  <c r="D36" i="9" s="1"/>
  <c r="D34" i="12"/>
  <c r="D36" i="12" s="1"/>
  <c r="D29" i="22"/>
  <c r="D34" i="22" s="1"/>
  <c r="D36" i="22" s="1"/>
  <c r="D36" i="23"/>
  <c r="D34" i="23"/>
  <c r="D29" i="10"/>
  <c r="D34" i="10" s="1"/>
  <c r="D36" i="10" s="1"/>
  <c r="D36" i="19"/>
  <c r="D34" i="19"/>
  <c r="D34" i="21"/>
  <c r="D36" i="21" s="1"/>
  <c r="D36" i="25"/>
  <c r="D34" i="25"/>
  <c r="D36" i="20"/>
  <c r="J32" i="8" l="1"/>
  <c r="D32" i="8"/>
  <c r="J31" i="8"/>
  <c r="D31" i="8"/>
  <c r="I30" i="8"/>
  <c r="M28" i="8"/>
  <c r="J28" i="8"/>
  <c r="D28" i="8"/>
  <c r="M27" i="8"/>
  <c r="J27" i="8"/>
  <c r="D27" i="8"/>
  <c r="M26" i="8"/>
  <c r="J26" i="8"/>
  <c r="D26" i="8"/>
  <c r="I25" i="8"/>
  <c r="M24" i="8"/>
  <c r="J24" i="8"/>
  <c r="D24" i="8"/>
  <c r="M23" i="8"/>
  <c r="J23" i="8"/>
  <c r="D23" i="8"/>
  <c r="M22" i="8"/>
  <c r="J22" i="8"/>
  <c r="D22" i="8"/>
  <c r="I21" i="8"/>
  <c r="C21" i="8"/>
  <c r="J20" i="8"/>
  <c r="D20" i="8"/>
  <c r="M19" i="8"/>
  <c r="J19" i="8"/>
  <c r="D19" i="8"/>
  <c r="M18" i="8"/>
  <c r="J18" i="8"/>
  <c r="D18" i="8"/>
  <c r="M17" i="8"/>
  <c r="I17" i="8"/>
  <c r="M16" i="8"/>
  <c r="J16" i="8"/>
  <c r="D16" i="8"/>
  <c r="J15" i="8"/>
  <c r="D15" i="8"/>
  <c r="J14" i="8"/>
  <c r="D14" i="8"/>
  <c r="J13" i="8"/>
  <c r="D13" i="8"/>
  <c r="J12" i="8"/>
  <c r="D12" i="8"/>
  <c r="I11" i="8"/>
  <c r="F32" i="7"/>
  <c r="F31" i="7"/>
  <c r="E30" i="7"/>
  <c r="F30" i="7" s="1"/>
  <c r="F28" i="7"/>
  <c r="F27" i="7"/>
  <c r="F26" i="7"/>
  <c r="E25" i="7"/>
  <c r="F24" i="7"/>
  <c r="F23" i="7"/>
  <c r="F22" i="7"/>
  <c r="E21" i="7"/>
  <c r="F20" i="7"/>
  <c r="F19" i="7"/>
  <c r="F18" i="7"/>
  <c r="E17" i="7"/>
  <c r="F16" i="7"/>
  <c r="F15" i="7"/>
  <c r="F14" i="7"/>
  <c r="F13" i="7"/>
  <c r="F12" i="7"/>
  <c r="F11" i="7" s="1"/>
  <c r="E11" i="7"/>
  <c r="E10" i="7" s="1"/>
  <c r="E29" i="7" s="1"/>
  <c r="H32" i="7"/>
  <c r="C32" i="7"/>
  <c r="D32" i="7" s="1"/>
  <c r="H31" i="7"/>
  <c r="C31" i="7"/>
  <c r="D31" i="7" s="1"/>
  <c r="G30" i="7"/>
  <c r="H30" i="7" s="1"/>
  <c r="K28" i="7"/>
  <c r="H28" i="7"/>
  <c r="C28" i="7"/>
  <c r="D28" i="7" s="1"/>
  <c r="K27" i="7"/>
  <c r="H27" i="7"/>
  <c r="C27" i="7"/>
  <c r="D27" i="7" s="1"/>
  <c r="K26" i="7"/>
  <c r="H26" i="7"/>
  <c r="D26" i="7"/>
  <c r="C26" i="7"/>
  <c r="G25" i="7"/>
  <c r="K24" i="7"/>
  <c r="H24" i="7"/>
  <c r="C24" i="7"/>
  <c r="D24" i="7" s="1"/>
  <c r="K23" i="7"/>
  <c r="H23" i="7"/>
  <c r="C23" i="7"/>
  <c r="D23" i="7" s="1"/>
  <c r="K22" i="7"/>
  <c r="H22" i="7"/>
  <c r="C22" i="7"/>
  <c r="D22" i="7" s="1"/>
  <c r="G21" i="7"/>
  <c r="H20" i="7"/>
  <c r="C20" i="7"/>
  <c r="D20" i="7" s="1"/>
  <c r="K19" i="7"/>
  <c r="H19" i="7"/>
  <c r="C19" i="7"/>
  <c r="D19" i="7" s="1"/>
  <c r="K18" i="7"/>
  <c r="H18" i="7"/>
  <c r="C18" i="7"/>
  <c r="D18" i="7" s="1"/>
  <c r="K17" i="7"/>
  <c r="G17" i="7"/>
  <c r="G10" i="7" s="1"/>
  <c r="G29" i="7" s="1"/>
  <c r="K16" i="7"/>
  <c r="H16" i="7"/>
  <c r="C16" i="7"/>
  <c r="D16" i="7" s="1"/>
  <c r="H15" i="7"/>
  <c r="D15" i="7"/>
  <c r="C15" i="7"/>
  <c r="H14" i="7"/>
  <c r="C14" i="7"/>
  <c r="D14" i="7" s="1"/>
  <c r="H13" i="7"/>
  <c r="H11" i="7" s="1"/>
  <c r="C13" i="7"/>
  <c r="D13" i="7" s="1"/>
  <c r="H12" i="7"/>
  <c r="C12" i="7"/>
  <c r="D12" i="7" s="1"/>
  <c r="G11" i="7"/>
  <c r="F32" i="6"/>
  <c r="F31" i="6"/>
  <c r="E30" i="6"/>
  <c r="F30" i="6" s="1"/>
  <c r="F28" i="6"/>
  <c r="F27" i="6"/>
  <c r="F26" i="6"/>
  <c r="E25" i="6"/>
  <c r="F24" i="6"/>
  <c r="F23" i="6"/>
  <c r="F22" i="6"/>
  <c r="E21" i="6"/>
  <c r="F20" i="6"/>
  <c r="F19" i="6"/>
  <c r="F18" i="6"/>
  <c r="E17" i="6"/>
  <c r="F16" i="6"/>
  <c r="F15" i="6"/>
  <c r="F14" i="6"/>
  <c r="F13" i="6"/>
  <c r="F12" i="6"/>
  <c r="E11" i="6"/>
  <c r="E10" i="6" s="1"/>
  <c r="E29" i="6" s="1"/>
  <c r="H32" i="6"/>
  <c r="C32" i="6"/>
  <c r="D32" i="6" s="1"/>
  <c r="H31" i="6"/>
  <c r="C31" i="6"/>
  <c r="D31" i="6" s="1"/>
  <c r="G30" i="6"/>
  <c r="C30" i="6" s="1"/>
  <c r="D30" i="6" s="1"/>
  <c r="K28" i="6"/>
  <c r="H28" i="6"/>
  <c r="C28" i="6"/>
  <c r="D28" i="6" s="1"/>
  <c r="K27" i="6"/>
  <c r="H27" i="6"/>
  <c r="C27" i="6"/>
  <c r="D27" i="6" s="1"/>
  <c r="K26" i="6"/>
  <c r="H26" i="6"/>
  <c r="C26" i="6"/>
  <c r="D26" i="6" s="1"/>
  <c r="G25" i="6"/>
  <c r="K24" i="6"/>
  <c r="H24" i="6"/>
  <c r="C24" i="6"/>
  <c r="D24" i="6" s="1"/>
  <c r="K23" i="6"/>
  <c r="H23" i="6"/>
  <c r="C23" i="6"/>
  <c r="D23" i="6" s="1"/>
  <c r="K22" i="6"/>
  <c r="H22" i="6"/>
  <c r="H21" i="6" s="1"/>
  <c r="C22" i="6"/>
  <c r="D22" i="6" s="1"/>
  <c r="G21" i="6"/>
  <c r="H20" i="6"/>
  <c r="C20" i="6"/>
  <c r="D20" i="6" s="1"/>
  <c r="K19" i="6"/>
  <c r="H19" i="6"/>
  <c r="C19" i="6"/>
  <c r="D19" i="6" s="1"/>
  <c r="K18" i="6"/>
  <c r="H18" i="6"/>
  <c r="C18" i="6"/>
  <c r="D18" i="6" s="1"/>
  <c r="K17" i="6"/>
  <c r="G17" i="6"/>
  <c r="K16" i="6"/>
  <c r="H16" i="6"/>
  <c r="D16" i="6"/>
  <c r="C16" i="6"/>
  <c r="H15" i="6"/>
  <c r="C15" i="6"/>
  <c r="D15" i="6" s="1"/>
  <c r="H14" i="6"/>
  <c r="C14" i="6"/>
  <c r="D14" i="6" s="1"/>
  <c r="H13" i="6"/>
  <c r="C13" i="6"/>
  <c r="D13" i="6" s="1"/>
  <c r="H12" i="6"/>
  <c r="C12" i="6"/>
  <c r="D12" i="6" s="1"/>
  <c r="G11" i="6"/>
  <c r="G10" i="6"/>
  <c r="G29" i="6" s="1"/>
  <c r="F32" i="5"/>
  <c r="E30" i="5"/>
  <c r="F30" i="5" s="1"/>
  <c r="F28" i="5"/>
  <c r="F27" i="5"/>
  <c r="F26" i="5"/>
  <c r="E25" i="5"/>
  <c r="F24" i="5"/>
  <c r="F23" i="5"/>
  <c r="F22" i="5"/>
  <c r="E21" i="5"/>
  <c r="F20" i="5"/>
  <c r="F19" i="5"/>
  <c r="F18" i="5"/>
  <c r="E17" i="5"/>
  <c r="F16" i="5"/>
  <c r="F15" i="5"/>
  <c r="F14" i="5"/>
  <c r="F13" i="5"/>
  <c r="F12" i="5"/>
  <c r="F11" i="5" s="1"/>
  <c r="E11" i="5"/>
  <c r="E10" i="5" s="1"/>
  <c r="E29" i="5" s="1"/>
  <c r="H32" i="5"/>
  <c r="C32" i="5"/>
  <c r="D32" i="5" s="1"/>
  <c r="H31" i="5"/>
  <c r="C31" i="5"/>
  <c r="D31" i="5" s="1"/>
  <c r="G30" i="5"/>
  <c r="H30" i="5" s="1"/>
  <c r="K28" i="5"/>
  <c r="H28" i="5"/>
  <c r="C28" i="5"/>
  <c r="D28" i="5" s="1"/>
  <c r="K27" i="5"/>
  <c r="H27" i="5"/>
  <c r="C27" i="5"/>
  <c r="D27" i="5" s="1"/>
  <c r="K26" i="5"/>
  <c r="H26" i="5"/>
  <c r="H25" i="5" s="1"/>
  <c r="C26" i="5"/>
  <c r="D26" i="5" s="1"/>
  <c r="G25" i="5"/>
  <c r="K24" i="5"/>
  <c r="H24" i="5"/>
  <c r="C24" i="5"/>
  <c r="D24" i="5" s="1"/>
  <c r="K23" i="5"/>
  <c r="H23" i="5"/>
  <c r="D23" i="5"/>
  <c r="C23" i="5"/>
  <c r="K22" i="5"/>
  <c r="H22" i="5"/>
  <c r="D22" i="5"/>
  <c r="C22" i="5"/>
  <c r="C21" i="5" s="1"/>
  <c r="G21" i="5"/>
  <c r="H20" i="5"/>
  <c r="C20" i="5"/>
  <c r="D20" i="5" s="1"/>
  <c r="K19" i="5"/>
  <c r="H19" i="5"/>
  <c r="C19" i="5"/>
  <c r="D19" i="5" s="1"/>
  <c r="K18" i="5"/>
  <c r="H18" i="5"/>
  <c r="C18" i="5"/>
  <c r="D18" i="5" s="1"/>
  <c r="K17" i="5"/>
  <c r="G17" i="5"/>
  <c r="G10" i="5" s="1"/>
  <c r="G29" i="5" s="1"/>
  <c r="K16" i="5"/>
  <c r="H16" i="5"/>
  <c r="C16" i="5"/>
  <c r="D16" i="5" s="1"/>
  <c r="H15" i="5"/>
  <c r="C15" i="5"/>
  <c r="D15" i="5" s="1"/>
  <c r="H14" i="5"/>
  <c r="D14" i="5"/>
  <c r="C14" i="5"/>
  <c r="H13" i="5"/>
  <c r="C13" i="5"/>
  <c r="D13" i="5" s="1"/>
  <c r="H12" i="5"/>
  <c r="H11" i="5" s="1"/>
  <c r="C12" i="5"/>
  <c r="D12" i="5" s="1"/>
  <c r="G11" i="5"/>
  <c r="F32" i="4"/>
  <c r="F31" i="4"/>
  <c r="E30" i="4"/>
  <c r="F30" i="4" s="1"/>
  <c r="F28" i="4"/>
  <c r="F27" i="4"/>
  <c r="F26" i="4"/>
  <c r="E25" i="4"/>
  <c r="F24" i="4"/>
  <c r="F23" i="4"/>
  <c r="F22" i="4"/>
  <c r="E21" i="4"/>
  <c r="F20" i="4"/>
  <c r="F19" i="4"/>
  <c r="F18" i="4"/>
  <c r="E17" i="4"/>
  <c r="F16" i="4"/>
  <c r="F15" i="4"/>
  <c r="F14" i="4"/>
  <c r="F13" i="4"/>
  <c r="F12" i="4"/>
  <c r="E11" i="4"/>
  <c r="E10" i="4" s="1"/>
  <c r="E29" i="4" s="1"/>
  <c r="H32" i="4"/>
  <c r="C32" i="4"/>
  <c r="D32" i="4" s="1"/>
  <c r="H31" i="4"/>
  <c r="C31" i="4"/>
  <c r="D31" i="4" s="1"/>
  <c r="G30" i="4"/>
  <c r="H30" i="4" s="1"/>
  <c r="K28" i="4"/>
  <c r="H28" i="4"/>
  <c r="C28" i="4"/>
  <c r="D28" i="4" s="1"/>
  <c r="K27" i="4"/>
  <c r="H27" i="4"/>
  <c r="C27" i="4"/>
  <c r="D27" i="4" s="1"/>
  <c r="K26" i="4"/>
  <c r="H26" i="4"/>
  <c r="C26" i="4"/>
  <c r="D26" i="4" s="1"/>
  <c r="G25" i="4"/>
  <c r="K24" i="4"/>
  <c r="H24" i="4"/>
  <c r="C24" i="4"/>
  <c r="D24" i="4" s="1"/>
  <c r="K23" i="4"/>
  <c r="H23" i="4"/>
  <c r="C23" i="4"/>
  <c r="D23" i="4" s="1"/>
  <c r="K22" i="4"/>
  <c r="H22" i="4"/>
  <c r="C22" i="4"/>
  <c r="D22" i="4" s="1"/>
  <c r="G21" i="4"/>
  <c r="H20" i="4"/>
  <c r="C20" i="4"/>
  <c r="D20" i="4" s="1"/>
  <c r="K19" i="4"/>
  <c r="H19" i="4"/>
  <c r="H17" i="4" s="1"/>
  <c r="C19" i="4"/>
  <c r="D19" i="4" s="1"/>
  <c r="K18" i="4"/>
  <c r="H18" i="4"/>
  <c r="C18" i="4"/>
  <c r="D18" i="4" s="1"/>
  <c r="K17" i="4"/>
  <c r="G17" i="4"/>
  <c r="K16" i="4"/>
  <c r="H16" i="4"/>
  <c r="C16" i="4"/>
  <c r="D16" i="4" s="1"/>
  <c r="H15" i="4"/>
  <c r="C15" i="4"/>
  <c r="D15" i="4" s="1"/>
  <c r="H14" i="4"/>
  <c r="C14" i="4"/>
  <c r="H13" i="4"/>
  <c r="C13" i="4"/>
  <c r="D13" i="4" s="1"/>
  <c r="H12" i="4"/>
  <c r="C12" i="4"/>
  <c r="D12" i="4" s="1"/>
  <c r="G11" i="4"/>
  <c r="F32" i="3"/>
  <c r="F31" i="3"/>
  <c r="E30" i="3"/>
  <c r="F30" i="3" s="1"/>
  <c r="F28" i="3"/>
  <c r="F27" i="3"/>
  <c r="F26" i="3"/>
  <c r="F25" i="3" s="1"/>
  <c r="E25" i="3"/>
  <c r="F24" i="3"/>
  <c r="F23" i="3"/>
  <c r="F22" i="3"/>
  <c r="E21" i="3"/>
  <c r="F20" i="3"/>
  <c r="F19" i="3"/>
  <c r="F18" i="3"/>
  <c r="E17" i="3"/>
  <c r="E10" i="3" s="1"/>
  <c r="E29" i="3" s="1"/>
  <c r="F16" i="3"/>
  <c r="F15" i="3"/>
  <c r="F14" i="3"/>
  <c r="F13" i="3"/>
  <c r="F12" i="3"/>
  <c r="E11" i="3"/>
  <c r="H32" i="3"/>
  <c r="C32" i="3"/>
  <c r="D32" i="3" s="1"/>
  <c r="H31" i="3"/>
  <c r="D31" i="3"/>
  <c r="C31" i="3"/>
  <c r="G30" i="3"/>
  <c r="H30" i="3" s="1"/>
  <c r="K28" i="3"/>
  <c r="H28" i="3"/>
  <c r="C28" i="3"/>
  <c r="D28" i="3" s="1"/>
  <c r="K27" i="3"/>
  <c r="H27" i="3"/>
  <c r="C27" i="3"/>
  <c r="D27" i="3" s="1"/>
  <c r="K26" i="3"/>
  <c r="H26" i="3"/>
  <c r="C26" i="3"/>
  <c r="D26" i="3" s="1"/>
  <c r="G25" i="3"/>
  <c r="K24" i="3"/>
  <c r="H24" i="3"/>
  <c r="C24" i="3"/>
  <c r="D24" i="3" s="1"/>
  <c r="K23" i="3"/>
  <c r="H23" i="3"/>
  <c r="C23" i="3"/>
  <c r="D23" i="3" s="1"/>
  <c r="K22" i="3"/>
  <c r="H22" i="3"/>
  <c r="H21" i="3" s="1"/>
  <c r="C22" i="3"/>
  <c r="D22" i="3" s="1"/>
  <c r="G21" i="3"/>
  <c r="H20" i="3"/>
  <c r="C20" i="3"/>
  <c r="D20" i="3" s="1"/>
  <c r="K19" i="3"/>
  <c r="H19" i="3"/>
  <c r="C19" i="3"/>
  <c r="D19" i="3" s="1"/>
  <c r="K18" i="3"/>
  <c r="H18" i="3"/>
  <c r="C18" i="3"/>
  <c r="D18" i="3" s="1"/>
  <c r="K17" i="3"/>
  <c r="G17" i="3"/>
  <c r="K16" i="3"/>
  <c r="H16" i="3"/>
  <c r="C16" i="3"/>
  <c r="D16" i="3" s="1"/>
  <c r="H15" i="3"/>
  <c r="C15" i="3"/>
  <c r="D15" i="3" s="1"/>
  <c r="H14" i="3"/>
  <c r="D14" i="3"/>
  <c r="C14" i="3"/>
  <c r="H13" i="3"/>
  <c r="C13" i="3"/>
  <c r="D13" i="3" s="1"/>
  <c r="H12" i="3"/>
  <c r="D12" i="3"/>
  <c r="C12" i="3"/>
  <c r="G11" i="3"/>
  <c r="F32" i="2"/>
  <c r="F31" i="2"/>
  <c r="F28" i="2"/>
  <c r="F27" i="2"/>
  <c r="F26" i="2"/>
  <c r="F24" i="2"/>
  <c r="F21" i="2" s="1"/>
  <c r="F23" i="2"/>
  <c r="F22" i="2"/>
  <c r="F20" i="2"/>
  <c r="F19" i="2"/>
  <c r="F18" i="2"/>
  <c r="F16" i="2"/>
  <c r="F15" i="2"/>
  <c r="F14" i="2"/>
  <c r="F13" i="2"/>
  <c r="F12" i="2"/>
  <c r="E30" i="2"/>
  <c r="F30" i="2" s="1"/>
  <c r="E25" i="2"/>
  <c r="E21" i="2"/>
  <c r="E17" i="2"/>
  <c r="E11" i="2"/>
  <c r="E10" i="2" s="1"/>
  <c r="E29" i="2" s="1"/>
  <c r="E33" i="2" l="1"/>
  <c r="F29" i="2"/>
  <c r="F34" i="2" s="1"/>
  <c r="F36" i="2" s="1"/>
  <c r="C11" i="4"/>
  <c r="G10" i="4"/>
  <c r="G29" i="4" s="1"/>
  <c r="H29" i="4" s="1"/>
  <c r="H34" i="4" s="1"/>
  <c r="H36" i="4" s="1"/>
  <c r="H25" i="4"/>
  <c r="F17" i="5"/>
  <c r="C11" i="7"/>
  <c r="F17" i="7"/>
  <c r="I10" i="8"/>
  <c r="I29" i="8" s="1"/>
  <c r="F11" i="6"/>
  <c r="G10" i="3"/>
  <c r="F17" i="4"/>
  <c r="F10" i="4" s="1"/>
  <c r="H11" i="6"/>
  <c r="F17" i="6"/>
  <c r="D17" i="7"/>
  <c r="F25" i="7"/>
  <c r="J25" i="8"/>
  <c r="J30" i="8"/>
  <c r="C30" i="8"/>
  <c r="D30" i="8" s="1"/>
  <c r="G29" i="3"/>
  <c r="H29" i="3" s="1"/>
  <c r="H34" i="3" s="1"/>
  <c r="H36" i="3" s="1"/>
  <c r="C25" i="3"/>
  <c r="H25" i="3"/>
  <c r="H17" i="3"/>
  <c r="J17" i="8"/>
  <c r="J11" i="8"/>
  <c r="J21" i="8"/>
  <c r="C11" i="8"/>
  <c r="D21" i="8"/>
  <c r="J29" i="8"/>
  <c r="J34" i="8" s="1"/>
  <c r="J36" i="8" s="1"/>
  <c r="I33" i="8"/>
  <c r="C33" i="8" s="1"/>
  <c r="D11" i="8"/>
  <c r="D17" i="8"/>
  <c r="D25" i="8"/>
  <c r="C17" i="8"/>
  <c r="C25" i="8"/>
  <c r="C30" i="7"/>
  <c r="D30" i="7" s="1"/>
  <c r="D25" i="7"/>
  <c r="H21" i="7"/>
  <c r="D21" i="7"/>
  <c r="C21" i="7"/>
  <c r="H17" i="7"/>
  <c r="H25" i="7"/>
  <c r="D11" i="7"/>
  <c r="D10" i="7" s="1"/>
  <c r="F21" i="7"/>
  <c r="E33" i="7"/>
  <c r="F29" i="7"/>
  <c r="F34" i="7" s="1"/>
  <c r="F36" i="7" s="1"/>
  <c r="C17" i="7"/>
  <c r="H29" i="7"/>
  <c r="H34" i="7" s="1"/>
  <c r="H36" i="7" s="1"/>
  <c r="G33" i="7"/>
  <c r="C25" i="7"/>
  <c r="F25" i="6"/>
  <c r="F10" i="6"/>
  <c r="F21" i="6"/>
  <c r="H25" i="6"/>
  <c r="H30" i="6"/>
  <c r="H17" i="6"/>
  <c r="H10" i="6" s="1"/>
  <c r="F29" i="6"/>
  <c r="F34" i="6" s="1"/>
  <c r="F36" i="6" s="1"/>
  <c r="E33" i="6"/>
  <c r="D21" i="6"/>
  <c r="D17" i="6"/>
  <c r="C17" i="6"/>
  <c r="C21" i="6"/>
  <c r="G33" i="6"/>
  <c r="H29" i="6"/>
  <c r="D11" i="6"/>
  <c r="D25" i="6"/>
  <c r="C25" i="6"/>
  <c r="C11" i="6"/>
  <c r="C30" i="5"/>
  <c r="D30" i="5" s="1"/>
  <c r="F25" i="5"/>
  <c r="D21" i="5"/>
  <c r="F10" i="5"/>
  <c r="F21" i="5"/>
  <c r="H17" i="5"/>
  <c r="H21" i="5"/>
  <c r="E33" i="5"/>
  <c r="F29" i="5"/>
  <c r="F34" i="5" s="1"/>
  <c r="F36" i="5" s="1"/>
  <c r="C11" i="5"/>
  <c r="D17" i="5"/>
  <c r="D11" i="5"/>
  <c r="C25" i="5"/>
  <c r="C17" i="5"/>
  <c r="D25" i="5"/>
  <c r="H29" i="5"/>
  <c r="H34" i="5" s="1"/>
  <c r="H36" i="5" s="1"/>
  <c r="G33" i="5"/>
  <c r="C30" i="4"/>
  <c r="D30" i="4" s="1"/>
  <c r="D21" i="4"/>
  <c r="F25" i="4"/>
  <c r="F11" i="4"/>
  <c r="F21" i="4"/>
  <c r="H11" i="4"/>
  <c r="H10" i="4" s="1"/>
  <c r="H21" i="4"/>
  <c r="E33" i="4"/>
  <c r="F29" i="4"/>
  <c r="F34" i="4" s="1"/>
  <c r="F36" i="4" s="1"/>
  <c r="C21" i="4"/>
  <c r="D25" i="4"/>
  <c r="C17" i="4"/>
  <c r="D17" i="4"/>
  <c r="C25" i="4"/>
  <c r="D14" i="4"/>
  <c r="D11" i="4" s="1"/>
  <c r="G33" i="4"/>
  <c r="F11" i="3"/>
  <c r="F17" i="3"/>
  <c r="F21" i="3"/>
  <c r="H11" i="3"/>
  <c r="C30" i="3"/>
  <c r="D30" i="3" s="1"/>
  <c r="D21" i="3"/>
  <c r="C17" i="3"/>
  <c r="E33" i="3"/>
  <c r="F29" i="3"/>
  <c r="F34" i="3" s="1"/>
  <c r="F36" i="3" s="1"/>
  <c r="D17" i="3"/>
  <c r="D11" i="3"/>
  <c r="C11" i="3"/>
  <c r="C21" i="3"/>
  <c r="D25" i="3"/>
  <c r="F11" i="2"/>
  <c r="F10" i="2" s="1"/>
  <c r="F25" i="2"/>
  <c r="F17" i="2"/>
  <c r="C10" i="8" l="1"/>
  <c r="H10" i="3"/>
  <c r="C33" i="5"/>
  <c r="H10" i="5"/>
  <c r="H34" i="6"/>
  <c r="H36" i="6" s="1"/>
  <c r="F10" i="7"/>
  <c r="C10" i="7"/>
  <c r="C29" i="7" s="1"/>
  <c r="D29" i="7" s="1"/>
  <c r="D34" i="7" s="1"/>
  <c r="D36" i="7" s="1"/>
  <c r="G33" i="3"/>
  <c r="C33" i="3" s="1"/>
  <c r="C29" i="8"/>
  <c r="D29" i="8" s="1"/>
  <c r="D34" i="8" s="1"/>
  <c r="D36" i="8" s="1"/>
  <c r="J10" i="8"/>
  <c r="D10" i="8"/>
  <c r="H10" i="7"/>
  <c r="C33" i="7"/>
  <c r="C33" i="6"/>
  <c r="D10" i="6"/>
  <c r="C10" i="6"/>
  <c r="C29" i="6" s="1"/>
  <c r="D29" i="6" s="1"/>
  <c r="D34" i="6" s="1"/>
  <c r="D36" i="6" s="1"/>
  <c r="C10" i="5"/>
  <c r="C29" i="5" s="1"/>
  <c r="D29" i="5" s="1"/>
  <c r="D10" i="5"/>
  <c r="C10" i="4"/>
  <c r="C29" i="4" s="1"/>
  <c r="D10" i="4"/>
  <c r="C33" i="4"/>
  <c r="F10" i="3"/>
  <c r="D10" i="3"/>
  <c r="C10" i="3"/>
  <c r="C29" i="3" s="1"/>
  <c r="D29" i="3" s="1"/>
  <c r="D34" i="3" s="1"/>
  <c r="D36" i="3" s="1"/>
  <c r="D34" i="5" l="1"/>
  <c r="D36" i="5" s="1"/>
  <c r="D29" i="4"/>
  <c r="D34" i="4" s="1"/>
  <c r="D36" i="4" s="1"/>
  <c r="H32" i="2"/>
  <c r="C32" i="2"/>
  <c r="D32" i="2" s="1"/>
  <c r="H31" i="2"/>
  <c r="C31" i="2"/>
  <c r="D31" i="2" s="1"/>
  <c r="G30" i="2"/>
  <c r="C30" i="2" s="1"/>
  <c r="D30" i="2" s="1"/>
  <c r="K28" i="2"/>
  <c r="H28" i="2"/>
  <c r="C28" i="2"/>
  <c r="D28" i="2" s="1"/>
  <c r="K27" i="2"/>
  <c r="H27" i="2"/>
  <c r="C27" i="2"/>
  <c r="D27" i="2" s="1"/>
  <c r="K26" i="2"/>
  <c r="H26" i="2"/>
  <c r="C26" i="2"/>
  <c r="D26" i="2" s="1"/>
  <c r="G25" i="2"/>
  <c r="K24" i="2"/>
  <c r="H24" i="2"/>
  <c r="C24" i="2"/>
  <c r="D24" i="2" s="1"/>
  <c r="K23" i="2"/>
  <c r="H23" i="2"/>
  <c r="C23" i="2"/>
  <c r="D23" i="2" s="1"/>
  <c r="K22" i="2"/>
  <c r="H22" i="2"/>
  <c r="C22" i="2"/>
  <c r="D22" i="2" s="1"/>
  <c r="G21" i="2"/>
  <c r="H20" i="2"/>
  <c r="C20" i="2"/>
  <c r="D20" i="2" s="1"/>
  <c r="K19" i="2"/>
  <c r="H19" i="2"/>
  <c r="H17" i="2" s="1"/>
  <c r="C19" i="2"/>
  <c r="D19" i="2" s="1"/>
  <c r="K18" i="2"/>
  <c r="H18" i="2"/>
  <c r="D18" i="2"/>
  <c r="C18" i="2"/>
  <c r="K17" i="2"/>
  <c r="G17" i="2"/>
  <c r="K16" i="2"/>
  <c r="H16" i="2"/>
  <c r="C16" i="2"/>
  <c r="D16" i="2" s="1"/>
  <c r="H15" i="2"/>
  <c r="D15" i="2"/>
  <c r="C15" i="2"/>
  <c r="H14" i="2"/>
  <c r="C14" i="2"/>
  <c r="D14" i="2" s="1"/>
  <c r="H13" i="2"/>
  <c r="C13" i="2"/>
  <c r="D13" i="2" s="1"/>
  <c r="H12" i="2"/>
  <c r="C12" i="2"/>
  <c r="D12" i="2" s="1"/>
  <c r="G11" i="2"/>
  <c r="C31" i="1"/>
  <c r="D31" i="1" s="1"/>
  <c r="C32" i="1"/>
  <c r="C27" i="1"/>
  <c r="C28" i="1"/>
  <c r="C26" i="1"/>
  <c r="C23" i="1"/>
  <c r="C24" i="1"/>
  <c r="C22" i="1"/>
  <c r="C19" i="1"/>
  <c r="C20" i="1"/>
  <c r="C18" i="1"/>
  <c r="C16" i="1"/>
  <c r="C13" i="1"/>
  <c r="C14" i="1"/>
  <c r="C15" i="1"/>
  <c r="C12" i="1"/>
  <c r="G10" i="2" l="1"/>
  <c r="G29" i="2" s="1"/>
  <c r="H30" i="2"/>
  <c r="H25" i="2"/>
  <c r="H21" i="2"/>
  <c r="H10" i="2" s="1"/>
  <c r="H11" i="2"/>
  <c r="D21" i="2"/>
  <c r="C25" i="2"/>
  <c r="C21" i="2"/>
  <c r="D11" i="2"/>
  <c r="C17" i="2"/>
  <c r="C11" i="2"/>
  <c r="D25" i="2"/>
  <c r="C33" i="2"/>
  <c r="G33" i="2"/>
  <c r="H29" i="2"/>
  <c r="H34" i="2" s="1"/>
  <c r="H36" i="2" s="1"/>
  <c r="D17" i="2"/>
  <c r="D10" i="2" s="1"/>
  <c r="C10" i="2" l="1"/>
  <c r="C29" i="2" s="1"/>
  <c r="D29" i="2" s="1"/>
  <c r="D34" i="2" s="1"/>
  <c r="D36" i="2" s="1"/>
  <c r="G30" i="1"/>
  <c r="E30" i="1"/>
  <c r="C30" i="1" s="1"/>
  <c r="D30" i="1" s="1"/>
  <c r="G25" i="1"/>
  <c r="G21" i="1"/>
  <c r="G17" i="1"/>
  <c r="G11" i="1"/>
  <c r="G10" i="1" l="1"/>
  <c r="G29" i="1" s="1"/>
  <c r="G33" i="1" s="1"/>
  <c r="C25" i="1" l="1"/>
  <c r="C21" i="1"/>
  <c r="C17" i="1"/>
  <c r="C11" i="1"/>
  <c r="H32" i="1"/>
  <c r="H31" i="1"/>
  <c r="H27" i="1"/>
  <c r="H28" i="1"/>
  <c r="H26" i="1"/>
  <c r="H23" i="1"/>
  <c r="H24" i="1"/>
  <c r="H22" i="1"/>
  <c r="H19" i="1"/>
  <c r="H20" i="1"/>
  <c r="H18" i="1"/>
  <c r="H16" i="1"/>
  <c r="H13" i="1"/>
  <c r="H14" i="1"/>
  <c r="H15" i="1"/>
  <c r="H12" i="1"/>
  <c r="D32" i="1"/>
  <c r="D27" i="1"/>
  <c r="D28" i="1"/>
  <c r="D26" i="1"/>
  <c r="D23" i="1"/>
  <c r="D24" i="1"/>
  <c r="D22" i="1"/>
  <c r="D19" i="1"/>
  <c r="D20" i="1"/>
  <c r="D18" i="1"/>
  <c r="D16" i="1"/>
  <c r="D13" i="1"/>
  <c r="D14" i="1"/>
  <c r="D15" i="1"/>
  <c r="D12" i="1"/>
  <c r="H30" i="1"/>
  <c r="H29" i="1"/>
  <c r="H34" i="1" l="1"/>
  <c r="H36" i="1" s="1"/>
  <c r="C10" i="1"/>
  <c r="C29" i="1" s="1"/>
  <c r="H25" i="1"/>
  <c r="H21" i="1"/>
  <c r="H17" i="1"/>
  <c r="H11" i="1"/>
  <c r="D25" i="1"/>
  <c r="D21" i="1"/>
  <c r="D17" i="1"/>
  <c r="D11" i="1"/>
  <c r="D29" i="1" l="1"/>
  <c r="D34" i="1" s="1"/>
  <c r="D36" i="1" s="1"/>
  <c r="H10" i="1"/>
  <c r="D10" i="1"/>
  <c r="F32" i="1" l="1"/>
  <c r="F31" i="1"/>
  <c r="F30" i="1"/>
  <c r="K28" i="1"/>
  <c r="F28" i="1"/>
  <c r="K27" i="1"/>
  <c r="F27" i="1"/>
  <c r="K26" i="1"/>
  <c r="F26" i="1"/>
  <c r="E25" i="1"/>
  <c r="K24" i="1"/>
  <c r="F24" i="1"/>
  <c r="K23" i="1"/>
  <c r="F23" i="1"/>
  <c r="K22" i="1"/>
  <c r="F22" i="1"/>
  <c r="F21" i="1" s="1"/>
  <c r="E21" i="1"/>
  <c r="F20" i="1"/>
  <c r="K19" i="1"/>
  <c r="F19" i="1"/>
  <c r="K18" i="1"/>
  <c r="F18" i="1"/>
  <c r="F17" i="1" s="1"/>
  <c r="K17" i="1"/>
  <c r="E17" i="1"/>
  <c r="K16" i="1"/>
  <c r="F16" i="1"/>
  <c r="F15" i="1"/>
  <c r="F14" i="1"/>
  <c r="F13" i="1"/>
  <c r="F12" i="1"/>
  <c r="E11" i="1"/>
  <c r="F11" i="1" l="1"/>
  <c r="E10" i="1"/>
  <c r="E29" i="1" s="1"/>
  <c r="F29" i="1" s="1"/>
  <c r="F34" i="1" s="1"/>
  <c r="F36" i="1" s="1"/>
  <c r="F25" i="1"/>
  <c r="E33" i="1"/>
  <c r="C33" i="1" s="1"/>
  <c r="F10" i="1"/>
</calcChain>
</file>

<file path=xl/sharedStrings.xml><?xml version="1.0" encoding="utf-8"?>
<sst xmlns="http://schemas.openxmlformats.org/spreadsheetml/2006/main" count="2254" uniqueCount="95">
  <si>
    <t>Структура</t>
  </si>
  <si>
    <t>по котельній житлового будинку вул. Київська,58 м. Обухів</t>
  </si>
  <si>
    <t>КП "Обухіврайтепломережа"</t>
  </si>
  <si>
    <t>Для потреб населення</t>
  </si>
  <si>
    <t>тис.грн.</t>
  </si>
  <si>
    <t>грн/Гкал</t>
  </si>
  <si>
    <t>Виробнича собівартість, зокрема:</t>
  </si>
  <si>
    <t>1.1</t>
  </si>
  <si>
    <t>прямі матеріальні витрати, зокрема:</t>
  </si>
  <si>
    <t>1.1.1</t>
  </si>
  <si>
    <t>паливо</t>
  </si>
  <si>
    <t>1.1.2</t>
  </si>
  <si>
    <t>електроенергія</t>
  </si>
  <si>
    <t>1.1.3</t>
  </si>
  <si>
    <t>вода для технологічних потреб та водовідведення</t>
  </si>
  <si>
    <t>1.1.4</t>
  </si>
  <si>
    <t>матеріали, запасні  частини та інші матеріальні ресурси</t>
  </si>
  <si>
    <t>1.2</t>
  </si>
  <si>
    <t>прямі витрати на оплату праці</t>
  </si>
  <si>
    <t>1.3</t>
  </si>
  <si>
    <t>інші прямі витрати, зокрема:</t>
  </si>
  <si>
    <t>1.3.1</t>
  </si>
  <si>
    <t>відрахування  на соціальні заходи</t>
  </si>
  <si>
    <t>1.3.2</t>
  </si>
  <si>
    <t>амортизаційні відрахування</t>
  </si>
  <si>
    <t>1.3.3</t>
  </si>
  <si>
    <t>інші прямі витрати</t>
  </si>
  <si>
    <t>1.4</t>
  </si>
  <si>
    <t>Загальновиробничі витрати, зокрема:</t>
  </si>
  <si>
    <t>1.4.1</t>
  </si>
  <si>
    <t>витрати на оплату праці</t>
  </si>
  <si>
    <t>1.4.2</t>
  </si>
  <si>
    <t>1.4.3</t>
  </si>
  <si>
    <t>інші витрати</t>
  </si>
  <si>
    <t>Адміністративні витрати, зокрема:</t>
  </si>
  <si>
    <t>2.1</t>
  </si>
  <si>
    <t>2.2</t>
  </si>
  <si>
    <t>відрахування на соціальні заходи</t>
  </si>
  <si>
    <t>2.3</t>
  </si>
  <si>
    <t>Повна собівартість</t>
  </si>
  <si>
    <t>Розрахунковий прибуток, усього, зокрема:</t>
  </si>
  <si>
    <t>4.1</t>
  </si>
  <si>
    <t>податок на прибуток</t>
  </si>
  <si>
    <t>4.2</t>
  </si>
  <si>
    <t>інше використання  прибутку</t>
  </si>
  <si>
    <t xml:space="preserve">Вартість виробництва теплової енергії </t>
  </si>
  <si>
    <t>х</t>
  </si>
  <si>
    <t>Тариф на виробництво теплової енергії, без ПДВ</t>
  </si>
  <si>
    <t xml:space="preserve">Податок на додану вартість </t>
  </si>
  <si>
    <t xml:space="preserve">Тариф на виробництво теплової енергії, з ПДВ </t>
  </si>
  <si>
    <t>Директор КП"Обухіврайтепломережа"</t>
  </si>
  <si>
    <t>Євгеній МАРТИНЕНКО</t>
  </si>
  <si>
    <t xml:space="preserve">     М. П.</t>
  </si>
  <si>
    <t>Провідний економіст</t>
  </si>
  <si>
    <t>Олена НАГОРНА</t>
  </si>
  <si>
    <t xml:space="preserve">тарифу на послугу з постачання  теплової енергії </t>
  </si>
  <si>
    <t>№ з/п</t>
  </si>
  <si>
    <t>Найменування показників</t>
  </si>
  <si>
    <t>пост т.е.</t>
  </si>
  <si>
    <t>по котельній житлового будинку вул. Київська,60 м. Обухів</t>
  </si>
  <si>
    <t>по котельній житлового будинку вул. Київська,62 м. Обухів</t>
  </si>
  <si>
    <t>по котельній житлового будинку вул. Київська,64 м. Обухів</t>
  </si>
  <si>
    <t>по котельній житлового будинку вул. 8 Березня,52 м. Обухів</t>
  </si>
  <si>
    <t>по котельній житлового будинку вул. 8 Березня,54 м. Обухів</t>
  </si>
  <si>
    <t>по котельній житлового будинку вул. Чумацький шлях, 24 м. Обухів</t>
  </si>
  <si>
    <t>котельними по вул.  Чаплінського В., 3, м-ну Яблуневий, житлового будинку вул. Київська, 105  м. Обухів</t>
  </si>
  <si>
    <t>транспортування</t>
  </si>
  <si>
    <t xml:space="preserve">тариф на теплову енергію </t>
  </si>
  <si>
    <t>бюджет</t>
  </si>
  <si>
    <t>котельними по вул.  Чаплінського В., 3, м-ну Яблуневий  м. Обухів</t>
  </si>
  <si>
    <t>котельними по вул.  Чаплінського В., 3, м-ну Яблуневий,  м. Обухів</t>
  </si>
  <si>
    <t>інші споживачі</t>
  </si>
  <si>
    <t xml:space="preserve">котельні Академічного ліцею №2 Обухівської міської ради Київської області  по вул. Козацький шлях,1 м. Обухів  </t>
  </si>
  <si>
    <t xml:space="preserve">котельні Академічного ліцею ім. Володимира Мельника№2 Обухівської міської ради Київської області  по вул. 8 Листопада,42 м. Обухів </t>
  </si>
  <si>
    <t xml:space="preserve">котельні  Дерев'янської гімназії Обухівської міської ради Київської області  по вул. Шкільна с. Дерев'яна м. Обухів  </t>
  </si>
  <si>
    <t>котельні  Краснослобідського ліцею Обухівської міської ради Київської області  по вул. І. Кабанця,2 с. Слобідка</t>
  </si>
  <si>
    <t>котельні  Маловільшанської гімназії  Обухівської міської ради Київської області  по вул. Васильківська,39 с. Мала Вільшанка</t>
  </si>
  <si>
    <t>котельні  Семенівського ліцею Обухівської міської ради Київської області  по вул. Шкільна,4 с. Семенівка</t>
  </si>
  <si>
    <t>котельні  Долинянської гімназії Обухівської міської ради Київської області  по вул. Миру, 6А с. Долина</t>
  </si>
  <si>
    <t>котельні  Копачівської гімназії Обухівської міської ради Київської області  по вул. Шевченка,3 с. Копачів</t>
  </si>
  <si>
    <t>котельні  Філії академічного ліцею №1 ім. А. С. Малишка  Обухівської міської ради Київської області  "Першотравенська гімназія" по вул. Петра Гудими,19 с. Гудимове</t>
  </si>
  <si>
    <t>котельні  Будинку культури с. Гудимове по вул. Петра Гудими,23 с. Гудимове</t>
  </si>
  <si>
    <t>котельні  КНП  Обухівської міської ради Київської області  "Обухівська стоматологіна поліклініка"" по вул. Київська, 144 м. Обухів</t>
  </si>
  <si>
    <t>котельні  Германівського ліцею ім. братів Гетьманів Обухівської міської ради Київської області по вул. Богдана Хмельницького, 30 с. Германівка</t>
  </si>
  <si>
    <t>котельні  Краснослобідського ліцею (дитячий садочок) Обухівської міської ради Київської області по вул. Незалежності, 44 с. Слобідка</t>
  </si>
  <si>
    <t>котельні  Германівського відділення СДПП по вул. Богдана Хмельницького,13 с. Германівка</t>
  </si>
  <si>
    <t>котельні  Григорівського ліцею Обухівської міської ради Київської області "Красненська гімназія" по вул. Юності, 30 с. Красне Перше</t>
  </si>
  <si>
    <t>котельні  Германівського ліцею ім. братів Гетьманів Обухівської міської ради Київської області по вул. О. Ковальчук, 36 с. Германівка</t>
  </si>
  <si>
    <t>котельні   Германівської АЗПСМ по вул. Богдана Хмельницького, 15 с. Германівка</t>
  </si>
  <si>
    <t>котельні   по вул. Богдана Хмельницького, 22 с. Германівка</t>
  </si>
  <si>
    <t>Обсяг реалізації теплової енергії власним споживачам (корисний відпуск), Гкал</t>
  </si>
  <si>
    <t>тарифу на теплову енергію</t>
  </si>
  <si>
    <t>Для потреб бюджетних установ</t>
  </si>
  <si>
    <t>Для потреб інших споживачів</t>
  </si>
  <si>
    <t>без урахування витрат на утримання та ремонт центральних теплових пунктів та індивідуальних теплових пунктів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</si>
</sst>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Algerian"/>
      <family val="5"/>
    </font>
    <font>
      <sz val="12"/>
      <color theme="1"/>
      <name val="Algerian"/>
      <family val="5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distributed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distributed" wrapText="1"/>
    </xf>
    <xf numFmtId="164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distributed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4" fillId="3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distributed" wrapText="1"/>
    </xf>
    <xf numFmtId="164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distributed" wrapText="1"/>
    </xf>
    <xf numFmtId="164" fontId="4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5" borderId="1" xfId="0" applyFont="1" applyFill="1" applyBorder="1" applyAlignment="1">
      <alignment horizontal="center" vertical="center" wrapText="1"/>
    </xf>
    <xf numFmtId="0" fontId="0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distributed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7" fillId="0" borderId="0" xfId="0" applyFont="1"/>
    <xf numFmtId="0" fontId="2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1" fillId="0" borderId="0" xfId="0" applyFont="1"/>
    <xf numFmtId="164" fontId="4" fillId="3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ont="1" applyBorder="1"/>
    <xf numFmtId="0" fontId="7" fillId="0" borderId="1" xfId="0" applyFont="1" applyBorder="1"/>
    <xf numFmtId="0" fontId="12" fillId="0" borderId="1" xfId="0" applyFont="1" applyBorder="1" applyAlignment="1">
      <alignment vertical="center"/>
    </xf>
    <xf numFmtId="0" fontId="4" fillId="5" borderId="1" xfId="0" applyFont="1" applyFill="1" applyBorder="1" applyAlignment="1">
      <alignment horizontal="center" vertical="distributed" wrapText="1"/>
    </xf>
    <xf numFmtId="16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vertical="center"/>
    </xf>
    <xf numFmtId="2" fontId="6" fillId="5" borderId="1" xfId="0" applyNumberFormat="1" applyFont="1" applyFill="1" applyBorder="1" applyAlignment="1">
      <alignment vertical="distributed" wrapText="1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6" fillId="5" borderId="0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vertical="distributed" wrapText="1"/>
    </xf>
    <xf numFmtId="0" fontId="4" fillId="5" borderId="0" xfId="0" applyFont="1" applyFill="1" applyBorder="1" applyAlignment="1">
      <alignment horizontal="center" vertical="distributed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7" fillId="0" borderId="0" xfId="0" applyFont="1" applyBorder="1"/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workbookViewId="0">
      <selection activeCell="R40" sqref="R40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5.71093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2" width="0" hidden="1" customWidth="1"/>
    <col min="13" max="13" width="2.7109375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55</v>
      </c>
      <c r="B4" s="79"/>
      <c r="C4" s="79"/>
      <c r="D4" s="79"/>
      <c r="E4" s="79"/>
      <c r="F4" s="79"/>
    </row>
    <row r="5" spans="1:11" ht="15.75" x14ac:dyDescent="0.25">
      <c r="A5" s="80" t="s">
        <v>1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15.75" x14ac:dyDescent="0.25">
      <c r="A7" s="3"/>
      <c r="B7" s="3"/>
      <c r="C7" s="3"/>
      <c r="D7" s="3"/>
      <c r="E7" s="3"/>
      <c r="F7" s="3"/>
    </row>
    <row r="8" spans="1:11" ht="34.5" customHeight="1" x14ac:dyDescent="0.25">
      <c r="A8" s="82" t="s">
        <v>56</v>
      </c>
      <c r="B8" s="82" t="s">
        <v>57</v>
      </c>
      <c r="C8" s="75" t="s">
        <v>3</v>
      </c>
      <c r="D8" s="76"/>
      <c r="E8" s="83" t="s">
        <v>3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" si="0">C11+C16+C17+C21</f>
        <v>794.76354747849609</v>
      </c>
      <c r="D10" s="8">
        <f t="shared" ref="D10" si="1">D11+D16+D17+D21</f>
        <v>2575.2172492984773</v>
      </c>
      <c r="E10" s="7">
        <f t="shared" ref="E10:F10" si="2">E11+E16+E17+E21</f>
        <v>788.32581111026366</v>
      </c>
      <c r="F10" s="8">
        <f t="shared" si="2"/>
        <v>2554.35749825113</v>
      </c>
      <c r="G10" s="7">
        <f t="shared" ref="G10" si="3">G11+G16+G17+G21</f>
        <v>6.4377363682325051</v>
      </c>
      <c r="H10" s="8">
        <f t="shared" ref="H10" si="4">H11+H16+H17+H21</f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" si="5">C12+C13+C14+C15</f>
        <v>408.91585606031424</v>
      </c>
      <c r="D11" s="12">
        <f t="shared" ref="D11" si="6">D12+D13+D14+D15</f>
        <v>1324.9817123333364</v>
      </c>
      <c r="E11" s="11">
        <f t="shared" ref="E11:F11" si="7">E12+E13+E14+E15</f>
        <v>408.91585606031424</v>
      </c>
      <c r="F11" s="12">
        <f t="shared" si="7"/>
        <v>1324.9817123333364</v>
      </c>
      <c r="G11" s="11">
        <f t="shared" ref="G11" si="8">G12+G13+G14+G15</f>
        <v>0</v>
      </c>
      <c r="H11" s="12">
        <f t="shared" ref="H11" si="9">H12+H13+H14+H15</f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375.91068256062613</v>
      </c>
      <c r="D12" s="8">
        <f>C12/$C$37*1000</f>
        <v>1218.0373357547344</v>
      </c>
      <c r="E12" s="7">
        <v>375.91068256062613</v>
      </c>
      <c r="F12" s="8">
        <f>E12/$E$37*1000</f>
        <v>1218.0373357547344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10">E13+G13</f>
        <v>30.410009834650001</v>
      </c>
      <c r="D13" s="8">
        <f t="shared" ref="D13:D15" si="11">C13/$C$37*1000</f>
        <v>98.535447588134275</v>
      </c>
      <c r="E13" s="7">
        <v>30.410009834650001</v>
      </c>
      <c r="F13" s="8">
        <f t="shared" ref="F13:F28" si="12">E13/$E$37*1000</f>
        <v>98.535447588134275</v>
      </c>
      <c r="G13" s="7">
        <v>0</v>
      </c>
      <c r="H13" s="8">
        <f t="shared" ref="H13:H15" si="13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10"/>
        <v>1.15239115951864</v>
      </c>
      <c r="D14" s="8">
        <f t="shared" si="11"/>
        <v>3.7340132185815564</v>
      </c>
      <c r="E14" s="7">
        <v>1.15239115951864</v>
      </c>
      <c r="F14" s="8">
        <f t="shared" si="12"/>
        <v>3.7340132185815564</v>
      </c>
      <c r="G14" s="7">
        <v>0</v>
      </c>
      <c r="H14" s="8">
        <f t="shared" si="13"/>
        <v>0</v>
      </c>
    </row>
    <row r="15" spans="1:11" ht="31.5" x14ac:dyDescent="0.25">
      <c r="A15" s="13" t="s">
        <v>15</v>
      </c>
      <c r="B15" s="14" t="s">
        <v>16</v>
      </c>
      <c r="C15" s="7">
        <f t="shared" si="10"/>
        <v>1.4427725055194871</v>
      </c>
      <c r="D15" s="8">
        <f t="shared" si="11"/>
        <v>4.6749157718860967</v>
      </c>
      <c r="E15" s="7">
        <v>1.4427725055194871</v>
      </c>
      <c r="F15" s="8">
        <f t="shared" si="12"/>
        <v>4.6749157718860967</v>
      </c>
      <c r="G15" s="7">
        <v>0</v>
      </c>
      <c r="H15" s="8">
        <f t="shared" si="13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128.38869159305835</v>
      </c>
      <c r="D16" s="12">
        <f>C16/$C$37*1000</f>
        <v>416.00898060092783</v>
      </c>
      <c r="E16" s="15">
        <v>124.39479</v>
      </c>
      <c r="F16" s="12">
        <f t="shared" si="12"/>
        <v>403.06781802864361</v>
      </c>
      <c r="G16" s="15">
        <v>3.9939015930583541</v>
      </c>
      <c r="H16" s="12">
        <f>G16/$G$37*1000</f>
        <v>12.941162572284213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" si="14">C18+C19+C20</f>
        <v>33.164699488730413</v>
      </c>
      <c r="D17" s="17">
        <f t="shared" ref="D17" si="15">D18+D19+D20</f>
        <v>107.46127758645069</v>
      </c>
      <c r="E17" s="15">
        <f t="shared" ref="E17:F17" si="16">E18+E19+E20</f>
        <v>32.10739201866302</v>
      </c>
      <c r="F17" s="17">
        <f t="shared" si="16"/>
        <v>104.03535745791918</v>
      </c>
      <c r="G17" s="15">
        <f t="shared" ref="G17" si="17">G18+G19+G20</f>
        <v>1.0573074700673966</v>
      </c>
      <c r="H17" s="17">
        <f t="shared" ref="H17" si="18">H18+H19+H20</f>
        <v>3.4259201285315162</v>
      </c>
      <c r="I17" s="49">
        <v>4.3989418715590585</v>
      </c>
      <c r="J17">
        <v>0.10972547179246152</v>
      </c>
      <c r="K17" s="16">
        <f t="shared" ref="K17:K19" si="19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28.245518350472835</v>
      </c>
      <c r="D18" s="8">
        <f>C18/$C$37*1000</f>
        <v>91.521995821634491</v>
      </c>
      <c r="E18" s="7">
        <v>27.366859999999999</v>
      </c>
      <c r="F18" s="8">
        <f t="shared" si="12"/>
        <v>88.674940055731966</v>
      </c>
      <c r="G18" s="7">
        <v>0.87865835047283791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19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20">E19+G19</f>
        <v>0</v>
      </c>
      <c r="D19" s="8">
        <f t="shared" ref="D19:D20" si="21">C19/$C$37*1000</f>
        <v>0</v>
      </c>
      <c r="E19" s="7">
        <v>0</v>
      </c>
      <c r="F19" s="8">
        <f t="shared" si="12"/>
        <v>0</v>
      </c>
      <c r="G19" s="7">
        <v>0</v>
      </c>
      <c r="H19" s="8">
        <f t="shared" ref="H19:H20" si="22">G19/$G$37*1000</f>
        <v>0</v>
      </c>
      <c r="I19" s="49">
        <v>0.92575644196121698</v>
      </c>
      <c r="J19">
        <v>3.9934013224396242E-2</v>
      </c>
      <c r="K19" s="16">
        <f t="shared" si="19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20"/>
        <v>4.919181138257577</v>
      </c>
      <c r="D20" s="8">
        <f t="shared" si="21"/>
        <v>15.939281764816203</v>
      </c>
      <c r="E20" s="7">
        <v>4.7405320186630187</v>
      </c>
      <c r="F20" s="8">
        <f t="shared" si="12"/>
        <v>15.360417402187215</v>
      </c>
      <c r="G20" s="7">
        <v>0.1786491195945587</v>
      </c>
      <c r="H20" s="8">
        <f t="shared" si="22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" si="23">C22+C23+C24</f>
        <v>224.29430033639312</v>
      </c>
      <c r="D21" s="21">
        <f t="shared" ref="D21" si="24">D22+D23+D24</f>
        <v>726.76527877776266</v>
      </c>
      <c r="E21" s="20">
        <f t="shared" ref="E21:F21" si="25">E22+E23+E24</f>
        <v>222.90777303128635</v>
      </c>
      <c r="F21" s="21">
        <f t="shared" si="25"/>
        <v>722.27261043123053</v>
      </c>
      <c r="G21" s="20">
        <f t="shared" ref="G21" si="26">G22+G23+G24</f>
        <v>1.3865273051067537</v>
      </c>
      <c r="H21" s="21">
        <f t="shared" ref="H21" si="27">H22+H23+H24</f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127.88661390973998</v>
      </c>
      <c r="D22" s="24">
        <f>C22/$C$37*1000</f>
        <v>414.38213307543248</v>
      </c>
      <c r="E22" s="23">
        <v>127.09605310691279</v>
      </c>
      <c r="F22" s="24">
        <f t="shared" si="12"/>
        <v>411.82053368839604</v>
      </c>
      <c r="G22" s="23">
        <v>0.79056080282718044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28">E23+G23</f>
        <v>28.135055060142793</v>
      </c>
      <c r="D23" s="24">
        <f t="shared" ref="D23:D24" si="29">C23/$C$37*1000</f>
        <v>91.164069276595143</v>
      </c>
      <c r="E23" s="23">
        <v>27.961131683520815</v>
      </c>
      <c r="F23" s="24">
        <f t="shared" si="12"/>
        <v>90.600517411447129</v>
      </c>
      <c r="G23" s="23">
        <v>0.17392337662197968</v>
      </c>
      <c r="H23" s="24">
        <f t="shared" ref="H23:H24" si="30">G23/$G$37*1000</f>
        <v>0.5635518651480127</v>
      </c>
      <c r="I23">
        <v>4.378571952658965</v>
      </c>
      <c r="J23">
        <v>2.2200342537640746E-2</v>
      </c>
      <c r="K23">
        <f t="shared" ref="K23:K24" si="31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28"/>
        <v>68.272631366510353</v>
      </c>
      <c r="D24" s="24">
        <f t="shared" si="29"/>
        <v>221.21907642573504</v>
      </c>
      <c r="E24" s="23">
        <v>67.850588240852758</v>
      </c>
      <c r="F24" s="24">
        <f t="shared" si="12"/>
        <v>219.85155933138734</v>
      </c>
      <c r="G24" s="23">
        <v>0.42204312565759367</v>
      </c>
      <c r="H24" s="24">
        <f t="shared" si="30"/>
        <v>1.3675170943477211</v>
      </c>
      <c r="I24">
        <v>9.6939338643731077</v>
      </c>
      <c r="J24">
        <v>4.9150420423176834E-2</v>
      </c>
      <c r="K24">
        <f t="shared" si="31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60.907630367806277</v>
      </c>
      <c r="D25" s="27">
        <f t="shared" ref="D25:F25" si="32">D26+D27+D28</f>
        <v>197.35477405160481</v>
      </c>
      <c r="E25" s="26">
        <f>E26+E27+E28</f>
        <v>60.531115706186895</v>
      </c>
      <c r="F25" s="27">
        <f t="shared" si="32"/>
        <v>196.13477968435907</v>
      </c>
      <c r="G25" s="26">
        <f>G26+G27+G28</f>
        <v>0.37651466161938041</v>
      </c>
      <c r="H25" s="27">
        <f t="shared" ref="H25" si="33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37.316081938843098</v>
      </c>
      <c r="D26" s="24">
        <f>C26/$C$37*1000</f>
        <v>120.91271446712169</v>
      </c>
      <c r="E26" s="23">
        <v>37.085403912472351</v>
      </c>
      <c r="F26" s="24">
        <f t="shared" si="12"/>
        <v>120.16526444323877</v>
      </c>
      <c r="G26" s="23">
        <v>0.23067802637074789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34">E27+G27</f>
        <v>8.2095380265454807</v>
      </c>
      <c r="D27" s="24">
        <f t="shared" ref="D27:D28" si="35">C27/$C$37*1000</f>
        <v>26.600797182766769</v>
      </c>
      <c r="E27" s="23">
        <v>8.1587888607439165</v>
      </c>
      <c r="F27" s="24">
        <f t="shared" si="12"/>
        <v>26.436358177512528</v>
      </c>
      <c r="G27" s="23">
        <v>5.0749165801564536E-2</v>
      </c>
      <c r="H27" s="24">
        <f t="shared" ref="H27:H28" si="36">G27/$G$37*1000</f>
        <v>0.16443900525424321</v>
      </c>
      <c r="I27">
        <v>0.96805138577417882</v>
      </c>
      <c r="J27">
        <v>4.9082377977536116E-3</v>
      </c>
      <c r="K27">
        <f t="shared" ref="K27:K28" si="37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34"/>
        <v>15.382010402417697</v>
      </c>
      <c r="D28" s="24">
        <f t="shared" si="35"/>
        <v>49.841262401716335</v>
      </c>
      <c r="E28" s="23">
        <v>15.286922932970629</v>
      </c>
      <c r="F28" s="24">
        <f t="shared" si="12"/>
        <v>49.533157063607767</v>
      </c>
      <c r="G28" s="23">
        <v>9.5087469447067946E-2</v>
      </c>
      <c r="H28" s="24">
        <f t="shared" si="36"/>
        <v>0.30810533810857343</v>
      </c>
      <c r="I28">
        <v>2.2839281597210119</v>
      </c>
      <c r="J28">
        <v>1.15800283803442E-2</v>
      </c>
      <c r="K28">
        <f t="shared" si="37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855.67117784630238</v>
      </c>
      <c r="D29" s="27">
        <f>C29/C37*1000+0.01</f>
        <v>2772.5820233500822</v>
      </c>
      <c r="E29" s="26">
        <f>E10+E25</f>
        <v>848.8569268164506</v>
      </c>
      <c r="F29" s="27">
        <f>E29/E37*1000+0.01</f>
        <v>2750.502277935489</v>
      </c>
      <c r="G29" s="26">
        <f>G10+G25</f>
        <v>6.814251029851885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40.045374359999997</v>
      </c>
      <c r="D30" s="24">
        <f>C30/C37*1000-0.01</f>
        <v>129.74625157151189</v>
      </c>
      <c r="E30" s="23">
        <f>E31+E32</f>
        <v>39.72646512</v>
      </c>
      <c r="F30" s="24">
        <f>E30/E37*1000</f>
        <v>128.7229120601387</v>
      </c>
      <c r="G30" s="23">
        <f>G31+G32</f>
        <v>0.31890923999999998</v>
      </c>
      <c r="H30" s="24">
        <f>G30/G37*1000</f>
        <v>1.0333395113732098</v>
      </c>
    </row>
    <row r="31" spans="1:11" ht="15.75" x14ac:dyDescent="0.25">
      <c r="A31" s="18" t="s">
        <v>41</v>
      </c>
      <c r="B31" s="22" t="s">
        <v>42</v>
      </c>
      <c r="C31" s="23">
        <f t="shared" ref="C31:C32" si="38">E31+G31</f>
        <v>7.5298687600000003</v>
      </c>
      <c r="D31" s="24">
        <f>C31/$C$37*1000-0.01</f>
        <v>24.3885119564513</v>
      </c>
      <c r="E31" s="23">
        <v>7.46990292</v>
      </c>
      <c r="F31" s="24">
        <f>E31/$E$37*1000</f>
        <v>24.204208800466592</v>
      </c>
      <c r="G31" s="23">
        <v>5.9965839999999999E-2</v>
      </c>
      <c r="H31" s="24">
        <f>G31/$G$37*1000</f>
        <v>0.1943031559847061</v>
      </c>
    </row>
    <row r="32" spans="1:11" ht="15.75" x14ac:dyDescent="0.25">
      <c r="A32" s="18" t="s">
        <v>43</v>
      </c>
      <c r="B32" s="22" t="s">
        <v>44</v>
      </c>
      <c r="C32" s="23">
        <f t="shared" si="38"/>
        <v>32.515505599999997</v>
      </c>
      <c r="D32" s="24">
        <f>C32/$C$37*1000</f>
        <v>105.35773961506058</v>
      </c>
      <c r="E32" s="23">
        <v>32.256562199999998</v>
      </c>
      <c r="F32" s="24">
        <f>E32/$E$37*1000</f>
        <v>104.51870325967208</v>
      </c>
      <c r="G32" s="23">
        <v>0.25894339999999999</v>
      </c>
      <c r="H32" s="24">
        <f>G32/$G$37*1000</f>
        <v>0.83903635538850363</v>
      </c>
    </row>
    <row r="33" spans="1:8" ht="15.75" x14ac:dyDescent="0.25">
      <c r="A33" s="29">
        <v>5</v>
      </c>
      <c r="B33" s="22" t="s">
        <v>45</v>
      </c>
      <c r="C33" s="23">
        <f>E33+G33</f>
        <v>895.71655220630259</v>
      </c>
      <c r="D33" s="24" t="s">
        <v>46</v>
      </c>
      <c r="E33" s="23">
        <f>E29+E30</f>
        <v>888.58339193645065</v>
      </c>
      <c r="F33" s="24" t="s">
        <v>46</v>
      </c>
      <c r="G33" s="23">
        <f>G29+G30</f>
        <v>7.133160269851885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2902.3282749215941</v>
      </c>
      <c r="E34" s="26" t="s">
        <v>46</v>
      </c>
      <c r="F34" s="27">
        <f>F29+F30-0.01</f>
        <v>2879.2151899956275</v>
      </c>
      <c r="G34" s="50"/>
      <c r="H34" s="27">
        <f>H29+H30</f>
        <v>23.113084925966835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31">
        <v>580.46</v>
      </c>
      <c r="E35" s="31" t="s">
        <v>46</v>
      </c>
      <c r="F35" s="31">
        <v>575.84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3482.7882749215942</v>
      </c>
      <c r="E36" s="33" t="s">
        <v>46</v>
      </c>
      <c r="F36" s="27">
        <f>F34+F35</f>
        <v>3455.0551899956276</v>
      </c>
      <c r="G36" s="50"/>
      <c r="H36" s="27">
        <f>H34+H35</f>
        <v>27.733084925966835</v>
      </c>
    </row>
    <row r="37" spans="1:8" s="38" customFormat="1" ht="31.5" x14ac:dyDescent="0.25">
      <c r="A37" s="34">
        <v>9</v>
      </c>
      <c r="B37" s="35" t="s">
        <v>90</v>
      </c>
      <c r="C37" s="35">
        <v>308.62</v>
      </c>
      <c r="D37" s="54" t="s">
        <v>46</v>
      </c>
      <c r="E37" s="36">
        <v>308.62</v>
      </c>
      <c r="F37" s="37"/>
      <c r="G37" s="53">
        <v>308.62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" x14ac:dyDescent="0.25">
      <c r="A40" s="39"/>
      <c r="B40" s="39"/>
      <c r="C40" s="39"/>
      <c r="D40" s="39"/>
      <c r="E40" s="39"/>
      <c r="F40" s="39"/>
    </row>
    <row r="41" spans="1:8" ht="15.75" x14ac:dyDescent="0.25">
      <c r="A41" s="39"/>
      <c r="B41" s="40" t="s">
        <v>50</v>
      </c>
      <c r="C41" s="84" t="s">
        <v>51</v>
      </c>
      <c r="D41" s="84"/>
      <c r="E41" s="73" t="s">
        <v>51</v>
      </c>
      <c r="F41" s="73"/>
    </row>
    <row r="42" spans="1:8" ht="15.75" x14ac:dyDescent="0.25">
      <c r="A42" s="39"/>
      <c r="B42" s="40" t="s">
        <v>52</v>
      </c>
      <c r="C42" s="71"/>
      <c r="D42" s="71"/>
      <c r="E42" s="40"/>
      <c r="F42" s="40"/>
    </row>
    <row r="43" spans="1:8" ht="15.75" x14ac:dyDescent="0.25">
      <c r="A43" s="39"/>
      <c r="B43" s="40"/>
      <c r="C43" s="71"/>
      <c r="D43" s="71"/>
      <c r="E43" s="40"/>
      <c r="F43" s="40"/>
    </row>
    <row r="44" spans="1:8" ht="15.75" x14ac:dyDescent="0.25">
      <c r="A44" s="41"/>
      <c r="B44" s="42" t="s">
        <v>53</v>
      </c>
      <c r="C44" s="85" t="s">
        <v>54</v>
      </c>
      <c r="D44" s="85"/>
      <c r="E44" s="74" t="s">
        <v>54</v>
      </c>
      <c r="F44" s="7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3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5"/>
      <c r="B49" s="44"/>
      <c r="C49" s="44"/>
      <c r="D49" s="44"/>
      <c r="E49" s="44"/>
      <c r="F49" s="44"/>
    </row>
    <row r="50" spans="1:6" ht="17.25" x14ac:dyDescent="0.3">
      <c r="A50" s="46"/>
      <c r="B50" s="44"/>
      <c r="C50" s="44"/>
      <c r="D50" s="44"/>
      <c r="E50" s="44"/>
      <c r="F50" s="44"/>
    </row>
    <row r="51" spans="1:6" ht="17.25" x14ac:dyDescent="0.3">
      <c r="A51" s="46"/>
      <c r="B51" s="47"/>
      <c r="C51" s="47"/>
      <c r="D51" s="47"/>
      <c r="E51" s="47"/>
      <c r="F51" s="47"/>
    </row>
    <row r="52" spans="1:6" ht="15.75" x14ac:dyDescent="0.25">
      <c r="A52" s="45"/>
      <c r="B52" s="43"/>
      <c r="C52" s="43"/>
      <c r="D52" s="43"/>
      <c r="E52" s="43"/>
      <c r="F52" s="43"/>
    </row>
    <row r="53" spans="1:6" ht="15.75" x14ac:dyDescent="0.25">
      <c r="A53" s="45"/>
    </row>
    <row r="54" spans="1:6" ht="15.75" x14ac:dyDescent="0.25">
      <c r="A54" s="45"/>
    </row>
    <row r="55" spans="1:6" ht="15.75" x14ac:dyDescent="0.25">
      <c r="A55" s="43"/>
    </row>
  </sheetData>
  <mergeCells count="13">
    <mergeCell ref="E41:F41"/>
    <mergeCell ref="E44:F44"/>
    <mergeCell ref="C8:D8"/>
    <mergeCell ref="G8:H8"/>
    <mergeCell ref="A3:F3"/>
    <mergeCell ref="A4:F4"/>
    <mergeCell ref="A5:F5"/>
    <mergeCell ref="A6:F6"/>
    <mergeCell ref="A8:A9"/>
    <mergeCell ref="B8:B9"/>
    <mergeCell ref="E8:F8"/>
    <mergeCell ref="C41:D41"/>
    <mergeCell ref="C44:D44"/>
  </mergeCells>
  <pageMargins left="0.70866141732283472" right="0.2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54"/>
  <sheetViews>
    <sheetView tabSelected="1" workbookViewId="0">
      <selection activeCell="U11" sqref="U11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8" width="15" hidden="1" customWidth="1"/>
    <col min="9" max="9" width="10.7109375" hidden="1" customWidth="1"/>
    <col min="10" max="15" width="0" hidden="1" customWidth="1"/>
    <col min="235" max="235" width="5" customWidth="1"/>
    <col min="236" max="236" width="28" customWidth="1"/>
    <col min="241" max="241" width="10" bestFit="1" customWidth="1"/>
    <col min="253" max="253" width="10" bestFit="1" customWidth="1"/>
    <col min="257" max="257" width="10" bestFit="1" customWidth="1"/>
    <col min="261" max="261" width="10" bestFit="1" customWidth="1"/>
    <col min="491" max="491" width="5" customWidth="1"/>
    <col min="492" max="492" width="28" customWidth="1"/>
    <col min="497" max="497" width="10" bestFit="1" customWidth="1"/>
    <col min="509" max="509" width="10" bestFit="1" customWidth="1"/>
    <col min="513" max="513" width="10" bestFit="1" customWidth="1"/>
    <col min="517" max="517" width="10" bestFit="1" customWidth="1"/>
    <col min="747" max="747" width="5" customWidth="1"/>
    <col min="748" max="748" width="28" customWidth="1"/>
    <col min="753" max="753" width="10" bestFit="1" customWidth="1"/>
    <col min="765" max="765" width="10" bestFit="1" customWidth="1"/>
    <col min="769" max="769" width="10" bestFit="1" customWidth="1"/>
    <col min="773" max="773" width="10" bestFit="1" customWidth="1"/>
    <col min="1003" max="1003" width="5" customWidth="1"/>
    <col min="1004" max="1004" width="28" customWidth="1"/>
    <col min="1009" max="1009" width="10" bestFit="1" customWidth="1"/>
    <col min="1021" max="1021" width="10" bestFit="1" customWidth="1"/>
    <col min="1025" max="1025" width="10" bestFit="1" customWidth="1"/>
    <col min="1029" max="1029" width="10" bestFit="1" customWidth="1"/>
    <col min="1259" max="1259" width="5" customWidth="1"/>
    <col min="1260" max="1260" width="28" customWidth="1"/>
    <col min="1265" max="1265" width="10" bestFit="1" customWidth="1"/>
    <col min="1277" max="1277" width="10" bestFit="1" customWidth="1"/>
    <col min="1281" max="1281" width="10" bestFit="1" customWidth="1"/>
    <col min="1285" max="1285" width="10" bestFit="1" customWidth="1"/>
    <col min="1515" max="1515" width="5" customWidth="1"/>
    <col min="1516" max="1516" width="28" customWidth="1"/>
    <col min="1521" max="1521" width="10" bestFit="1" customWidth="1"/>
    <col min="1533" max="1533" width="10" bestFit="1" customWidth="1"/>
    <col min="1537" max="1537" width="10" bestFit="1" customWidth="1"/>
    <col min="1541" max="1541" width="10" bestFit="1" customWidth="1"/>
    <col min="1771" max="1771" width="5" customWidth="1"/>
    <col min="1772" max="1772" width="28" customWidth="1"/>
    <col min="1777" max="1777" width="10" bestFit="1" customWidth="1"/>
    <col min="1789" max="1789" width="10" bestFit="1" customWidth="1"/>
    <col min="1793" max="1793" width="10" bestFit="1" customWidth="1"/>
    <col min="1797" max="1797" width="10" bestFit="1" customWidth="1"/>
    <col min="2027" max="2027" width="5" customWidth="1"/>
    <col min="2028" max="2028" width="28" customWidth="1"/>
    <col min="2033" max="2033" width="10" bestFit="1" customWidth="1"/>
    <col min="2045" max="2045" width="10" bestFit="1" customWidth="1"/>
    <col min="2049" max="2049" width="10" bestFit="1" customWidth="1"/>
    <col min="2053" max="2053" width="10" bestFit="1" customWidth="1"/>
    <col min="2283" max="2283" width="5" customWidth="1"/>
    <col min="2284" max="2284" width="28" customWidth="1"/>
    <col min="2289" max="2289" width="10" bestFit="1" customWidth="1"/>
    <col min="2301" max="2301" width="10" bestFit="1" customWidth="1"/>
    <col min="2305" max="2305" width="10" bestFit="1" customWidth="1"/>
    <col min="2309" max="2309" width="10" bestFit="1" customWidth="1"/>
    <col min="2539" max="2539" width="5" customWidth="1"/>
    <col min="2540" max="2540" width="28" customWidth="1"/>
    <col min="2545" max="2545" width="10" bestFit="1" customWidth="1"/>
    <col min="2557" max="2557" width="10" bestFit="1" customWidth="1"/>
    <col min="2561" max="2561" width="10" bestFit="1" customWidth="1"/>
    <col min="2565" max="2565" width="10" bestFit="1" customWidth="1"/>
    <col min="2795" max="2795" width="5" customWidth="1"/>
    <col min="2796" max="2796" width="28" customWidth="1"/>
    <col min="2801" max="2801" width="10" bestFit="1" customWidth="1"/>
    <col min="2813" max="2813" width="10" bestFit="1" customWidth="1"/>
    <col min="2817" max="2817" width="10" bestFit="1" customWidth="1"/>
    <col min="2821" max="2821" width="10" bestFit="1" customWidth="1"/>
    <col min="3051" max="3051" width="5" customWidth="1"/>
    <col min="3052" max="3052" width="28" customWidth="1"/>
    <col min="3057" max="3057" width="10" bestFit="1" customWidth="1"/>
    <col min="3069" max="3069" width="10" bestFit="1" customWidth="1"/>
    <col min="3073" max="3073" width="10" bestFit="1" customWidth="1"/>
    <col min="3077" max="3077" width="10" bestFit="1" customWidth="1"/>
    <col min="3307" max="3307" width="5" customWidth="1"/>
    <col min="3308" max="3308" width="28" customWidth="1"/>
    <col min="3313" max="3313" width="10" bestFit="1" customWidth="1"/>
    <col min="3325" max="3325" width="10" bestFit="1" customWidth="1"/>
    <col min="3329" max="3329" width="10" bestFit="1" customWidth="1"/>
    <col min="3333" max="3333" width="10" bestFit="1" customWidth="1"/>
    <col min="3563" max="3563" width="5" customWidth="1"/>
    <col min="3564" max="3564" width="28" customWidth="1"/>
    <col min="3569" max="3569" width="10" bestFit="1" customWidth="1"/>
    <col min="3581" max="3581" width="10" bestFit="1" customWidth="1"/>
    <col min="3585" max="3585" width="10" bestFit="1" customWidth="1"/>
    <col min="3589" max="3589" width="10" bestFit="1" customWidth="1"/>
    <col min="3819" max="3819" width="5" customWidth="1"/>
    <col min="3820" max="3820" width="28" customWidth="1"/>
    <col min="3825" max="3825" width="10" bestFit="1" customWidth="1"/>
    <col min="3837" max="3837" width="10" bestFit="1" customWidth="1"/>
    <col min="3841" max="3841" width="10" bestFit="1" customWidth="1"/>
    <col min="3845" max="3845" width="10" bestFit="1" customWidth="1"/>
    <col min="4075" max="4075" width="5" customWidth="1"/>
    <col min="4076" max="4076" width="28" customWidth="1"/>
    <col min="4081" max="4081" width="10" bestFit="1" customWidth="1"/>
    <col min="4093" max="4093" width="10" bestFit="1" customWidth="1"/>
    <col min="4097" max="4097" width="10" bestFit="1" customWidth="1"/>
    <col min="4101" max="4101" width="10" bestFit="1" customWidth="1"/>
    <col min="4331" max="4331" width="5" customWidth="1"/>
    <col min="4332" max="4332" width="28" customWidth="1"/>
    <col min="4337" max="4337" width="10" bestFit="1" customWidth="1"/>
    <col min="4349" max="4349" width="10" bestFit="1" customWidth="1"/>
    <col min="4353" max="4353" width="10" bestFit="1" customWidth="1"/>
    <col min="4357" max="4357" width="10" bestFit="1" customWidth="1"/>
    <col min="4587" max="4587" width="5" customWidth="1"/>
    <col min="4588" max="4588" width="28" customWidth="1"/>
    <col min="4593" max="4593" width="10" bestFit="1" customWidth="1"/>
    <col min="4605" max="4605" width="10" bestFit="1" customWidth="1"/>
    <col min="4609" max="4609" width="10" bestFit="1" customWidth="1"/>
    <col min="4613" max="4613" width="10" bestFit="1" customWidth="1"/>
    <col min="4843" max="4843" width="5" customWidth="1"/>
    <col min="4844" max="4844" width="28" customWidth="1"/>
    <col min="4849" max="4849" width="10" bestFit="1" customWidth="1"/>
    <col min="4861" max="4861" width="10" bestFit="1" customWidth="1"/>
    <col min="4865" max="4865" width="10" bestFit="1" customWidth="1"/>
    <col min="4869" max="4869" width="10" bestFit="1" customWidth="1"/>
    <col min="5099" max="5099" width="5" customWidth="1"/>
    <col min="5100" max="5100" width="28" customWidth="1"/>
    <col min="5105" max="5105" width="10" bestFit="1" customWidth="1"/>
    <col min="5117" max="5117" width="10" bestFit="1" customWidth="1"/>
    <col min="5121" max="5121" width="10" bestFit="1" customWidth="1"/>
    <col min="5125" max="5125" width="10" bestFit="1" customWidth="1"/>
    <col min="5355" max="5355" width="5" customWidth="1"/>
    <col min="5356" max="5356" width="28" customWidth="1"/>
    <col min="5361" max="5361" width="10" bestFit="1" customWidth="1"/>
    <col min="5373" max="5373" width="10" bestFit="1" customWidth="1"/>
    <col min="5377" max="5377" width="10" bestFit="1" customWidth="1"/>
    <col min="5381" max="5381" width="10" bestFit="1" customWidth="1"/>
    <col min="5611" max="5611" width="5" customWidth="1"/>
    <col min="5612" max="5612" width="28" customWidth="1"/>
    <col min="5617" max="5617" width="10" bestFit="1" customWidth="1"/>
    <col min="5629" max="5629" width="10" bestFit="1" customWidth="1"/>
    <col min="5633" max="5633" width="10" bestFit="1" customWidth="1"/>
    <col min="5637" max="5637" width="10" bestFit="1" customWidth="1"/>
    <col min="5867" max="5867" width="5" customWidth="1"/>
    <col min="5868" max="5868" width="28" customWidth="1"/>
    <col min="5873" max="5873" width="10" bestFit="1" customWidth="1"/>
    <col min="5885" max="5885" width="10" bestFit="1" customWidth="1"/>
    <col min="5889" max="5889" width="10" bestFit="1" customWidth="1"/>
    <col min="5893" max="5893" width="10" bestFit="1" customWidth="1"/>
    <col min="6123" max="6123" width="5" customWidth="1"/>
    <col min="6124" max="6124" width="28" customWidth="1"/>
    <col min="6129" max="6129" width="10" bestFit="1" customWidth="1"/>
    <col min="6141" max="6141" width="10" bestFit="1" customWidth="1"/>
    <col min="6145" max="6145" width="10" bestFit="1" customWidth="1"/>
    <col min="6149" max="6149" width="10" bestFit="1" customWidth="1"/>
    <col min="6379" max="6379" width="5" customWidth="1"/>
    <col min="6380" max="6380" width="28" customWidth="1"/>
    <col min="6385" max="6385" width="10" bestFit="1" customWidth="1"/>
    <col min="6397" max="6397" width="10" bestFit="1" customWidth="1"/>
    <col min="6401" max="6401" width="10" bestFit="1" customWidth="1"/>
    <col min="6405" max="6405" width="10" bestFit="1" customWidth="1"/>
    <col min="6635" max="6635" width="5" customWidth="1"/>
    <col min="6636" max="6636" width="28" customWidth="1"/>
    <col min="6641" max="6641" width="10" bestFit="1" customWidth="1"/>
    <col min="6653" max="6653" width="10" bestFit="1" customWidth="1"/>
    <col min="6657" max="6657" width="10" bestFit="1" customWidth="1"/>
    <col min="6661" max="6661" width="10" bestFit="1" customWidth="1"/>
    <col min="6891" max="6891" width="5" customWidth="1"/>
    <col min="6892" max="6892" width="28" customWidth="1"/>
    <col min="6897" max="6897" width="10" bestFit="1" customWidth="1"/>
    <col min="6909" max="6909" width="10" bestFit="1" customWidth="1"/>
    <col min="6913" max="6913" width="10" bestFit="1" customWidth="1"/>
    <col min="6917" max="6917" width="10" bestFit="1" customWidth="1"/>
    <col min="7147" max="7147" width="5" customWidth="1"/>
    <col min="7148" max="7148" width="28" customWidth="1"/>
    <col min="7153" max="7153" width="10" bestFit="1" customWidth="1"/>
    <col min="7165" max="7165" width="10" bestFit="1" customWidth="1"/>
    <col min="7169" max="7169" width="10" bestFit="1" customWidth="1"/>
    <col min="7173" max="7173" width="10" bestFit="1" customWidth="1"/>
    <col min="7403" max="7403" width="5" customWidth="1"/>
    <col min="7404" max="7404" width="28" customWidth="1"/>
    <col min="7409" max="7409" width="10" bestFit="1" customWidth="1"/>
    <col min="7421" max="7421" width="10" bestFit="1" customWidth="1"/>
    <col min="7425" max="7425" width="10" bestFit="1" customWidth="1"/>
    <col min="7429" max="7429" width="10" bestFit="1" customWidth="1"/>
    <col min="7659" max="7659" width="5" customWidth="1"/>
    <col min="7660" max="7660" width="28" customWidth="1"/>
    <col min="7665" max="7665" width="10" bestFit="1" customWidth="1"/>
    <col min="7677" max="7677" width="10" bestFit="1" customWidth="1"/>
    <col min="7681" max="7681" width="10" bestFit="1" customWidth="1"/>
    <col min="7685" max="7685" width="10" bestFit="1" customWidth="1"/>
    <col min="7915" max="7915" width="5" customWidth="1"/>
    <col min="7916" max="7916" width="28" customWidth="1"/>
    <col min="7921" max="7921" width="10" bestFit="1" customWidth="1"/>
    <col min="7933" max="7933" width="10" bestFit="1" customWidth="1"/>
    <col min="7937" max="7937" width="10" bestFit="1" customWidth="1"/>
    <col min="7941" max="7941" width="10" bestFit="1" customWidth="1"/>
    <col min="8171" max="8171" width="5" customWidth="1"/>
    <col min="8172" max="8172" width="28" customWidth="1"/>
    <col min="8177" max="8177" width="10" bestFit="1" customWidth="1"/>
    <col min="8189" max="8189" width="10" bestFit="1" customWidth="1"/>
    <col min="8193" max="8193" width="10" bestFit="1" customWidth="1"/>
    <col min="8197" max="8197" width="10" bestFit="1" customWidth="1"/>
    <col min="8427" max="8427" width="5" customWidth="1"/>
    <col min="8428" max="8428" width="28" customWidth="1"/>
    <col min="8433" max="8433" width="10" bestFit="1" customWidth="1"/>
    <col min="8445" max="8445" width="10" bestFit="1" customWidth="1"/>
    <col min="8449" max="8449" width="10" bestFit="1" customWidth="1"/>
    <col min="8453" max="8453" width="10" bestFit="1" customWidth="1"/>
    <col min="8683" max="8683" width="5" customWidth="1"/>
    <col min="8684" max="8684" width="28" customWidth="1"/>
    <col min="8689" max="8689" width="10" bestFit="1" customWidth="1"/>
    <col min="8701" max="8701" width="10" bestFit="1" customWidth="1"/>
    <col min="8705" max="8705" width="10" bestFit="1" customWidth="1"/>
    <col min="8709" max="8709" width="10" bestFit="1" customWidth="1"/>
    <col min="8939" max="8939" width="5" customWidth="1"/>
    <col min="8940" max="8940" width="28" customWidth="1"/>
    <col min="8945" max="8945" width="10" bestFit="1" customWidth="1"/>
    <col min="8957" max="8957" width="10" bestFit="1" customWidth="1"/>
    <col min="8961" max="8961" width="10" bestFit="1" customWidth="1"/>
    <col min="8965" max="8965" width="10" bestFit="1" customWidth="1"/>
    <col min="9195" max="9195" width="5" customWidth="1"/>
    <col min="9196" max="9196" width="28" customWidth="1"/>
    <col min="9201" max="9201" width="10" bestFit="1" customWidth="1"/>
    <col min="9213" max="9213" width="10" bestFit="1" customWidth="1"/>
    <col min="9217" max="9217" width="10" bestFit="1" customWidth="1"/>
    <col min="9221" max="9221" width="10" bestFit="1" customWidth="1"/>
    <col min="9451" max="9451" width="5" customWidth="1"/>
    <col min="9452" max="9452" width="28" customWidth="1"/>
    <col min="9457" max="9457" width="10" bestFit="1" customWidth="1"/>
    <col min="9469" max="9469" width="10" bestFit="1" customWidth="1"/>
    <col min="9473" max="9473" width="10" bestFit="1" customWidth="1"/>
    <col min="9477" max="9477" width="10" bestFit="1" customWidth="1"/>
    <col min="9707" max="9707" width="5" customWidth="1"/>
    <col min="9708" max="9708" width="28" customWidth="1"/>
    <col min="9713" max="9713" width="10" bestFit="1" customWidth="1"/>
    <col min="9725" max="9725" width="10" bestFit="1" customWidth="1"/>
    <col min="9729" max="9729" width="10" bestFit="1" customWidth="1"/>
    <col min="9733" max="9733" width="10" bestFit="1" customWidth="1"/>
    <col min="9963" max="9963" width="5" customWidth="1"/>
    <col min="9964" max="9964" width="28" customWidth="1"/>
    <col min="9969" max="9969" width="10" bestFit="1" customWidth="1"/>
    <col min="9981" max="9981" width="10" bestFit="1" customWidth="1"/>
    <col min="9985" max="9985" width="10" bestFit="1" customWidth="1"/>
    <col min="9989" max="9989" width="10" bestFit="1" customWidth="1"/>
    <col min="10219" max="10219" width="5" customWidth="1"/>
    <col min="10220" max="10220" width="28" customWidth="1"/>
    <col min="10225" max="10225" width="10" bestFit="1" customWidth="1"/>
    <col min="10237" max="10237" width="10" bestFit="1" customWidth="1"/>
    <col min="10241" max="10241" width="10" bestFit="1" customWidth="1"/>
    <col min="10245" max="10245" width="10" bestFit="1" customWidth="1"/>
    <col min="10475" max="10475" width="5" customWidth="1"/>
    <col min="10476" max="10476" width="28" customWidth="1"/>
    <col min="10481" max="10481" width="10" bestFit="1" customWidth="1"/>
    <col min="10493" max="10493" width="10" bestFit="1" customWidth="1"/>
    <col min="10497" max="10497" width="10" bestFit="1" customWidth="1"/>
    <col min="10501" max="10501" width="10" bestFit="1" customWidth="1"/>
    <col min="10731" max="10731" width="5" customWidth="1"/>
    <col min="10732" max="10732" width="28" customWidth="1"/>
    <col min="10737" max="10737" width="10" bestFit="1" customWidth="1"/>
    <col min="10749" max="10749" width="10" bestFit="1" customWidth="1"/>
    <col min="10753" max="10753" width="10" bestFit="1" customWidth="1"/>
    <col min="10757" max="10757" width="10" bestFit="1" customWidth="1"/>
    <col min="10987" max="10987" width="5" customWidth="1"/>
    <col min="10988" max="10988" width="28" customWidth="1"/>
    <col min="10993" max="10993" width="10" bestFit="1" customWidth="1"/>
    <col min="11005" max="11005" width="10" bestFit="1" customWidth="1"/>
    <col min="11009" max="11009" width="10" bestFit="1" customWidth="1"/>
    <col min="11013" max="11013" width="10" bestFit="1" customWidth="1"/>
    <col min="11243" max="11243" width="5" customWidth="1"/>
    <col min="11244" max="11244" width="28" customWidth="1"/>
    <col min="11249" max="11249" width="10" bestFit="1" customWidth="1"/>
    <col min="11261" max="11261" width="10" bestFit="1" customWidth="1"/>
    <col min="11265" max="11265" width="10" bestFit="1" customWidth="1"/>
    <col min="11269" max="11269" width="10" bestFit="1" customWidth="1"/>
    <col min="11499" max="11499" width="5" customWidth="1"/>
    <col min="11500" max="11500" width="28" customWidth="1"/>
    <col min="11505" max="11505" width="10" bestFit="1" customWidth="1"/>
    <col min="11517" max="11517" width="10" bestFit="1" customWidth="1"/>
    <col min="11521" max="11521" width="10" bestFit="1" customWidth="1"/>
    <col min="11525" max="11525" width="10" bestFit="1" customWidth="1"/>
    <col min="11755" max="11755" width="5" customWidth="1"/>
    <col min="11756" max="11756" width="28" customWidth="1"/>
    <col min="11761" max="11761" width="10" bestFit="1" customWidth="1"/>
    <col min="11773" max="11773" width="10" bestFit="1" customWidth="1"/>
    <col min="11777" max="11777" width="10" bestFit="1" customWidth="1"/>
    <col min="11781" max="11781" width="10" bestFit="1" customWidth="1"/>
    <col min="12011" max="12011" width="5" customWidth="1"/>
    <col min="12012" max="12012" width="28" customWidth="1"/>
    <col min="12017" max="12017" width="10" bestFit="1" customWidth="1"/>
    <col min="12029" max="12029" width="10" bestFit="1" customWidth="1"/>
    <col min="12033" max="12033" width="10" bestFit="1" customWidth="1"/>
    <col min="12037" max="12037" width="10" bestFit="1" customWidth="1"/>
    <col min="12267" max="12267" width="5" customWidth="1"/>
    <col min="12268" max="12268" width="28" customWidth="1"/>
    <col min="12273" max="12273" width="10" bestFit="1" customWidth="1"/>
    <col min="12285" max="12285" width="10" bestFit="1" customWidth="1"/>
    <col min="12289" max="12289" width="10" bestFit="1" customWidth="1"/>
    <col min="12293" max="12293" width="10" bestFit="1" customWidth="1"/>
    <col min="12523" max="12523" width="5" customWidth="1"/>
    <col min="12524" max="12524" width="28" customWidth="1"/>
    <col min="12529" max="12529" width="10" bestFit="1" customWidth="1"/>
    <col min="12541" max="12541" width="10" bestFit="1" customWidth="1"/>
    <col min="12545" max="12545" width="10" bestFit="1" customWidth="1"/>
    <col min="12549" max="12549" width="10" bestFit="1" customWidth="1"/>
    <col min="12779" max="12779" width="5" customWidth="1"/>
    <col min="12780" max="12780" width="28" customWidth="1"/>
    <col min="12785" max="12785" width="10" bestFit="1" customWidth="1"/>
    <col min="12797" max="12797" width="10" bestFit="1" customWidth="1"/>
    <col min="12801" max="12801" width="10" bestFit="1" customWidth="1"/>
    <col min="12805" max="12805" width="10" bestFit="1" customWidth="1"/>
    <col min="13035" max="13035" width="5" customWidth="1"/>
    <col min="13036" max="13036" width="28" customWidth="1"/>
    <col min="13041" max="13041" width="10" bestFit="1" customWidth="1"/>
    <col min="13053" max="13053" width="10" bestFit="1" customWidth="1"/>
    <col min="13057" max="13057" width="10" bestFit="1" customWidth="1"/>
    <col min="13061" max="13061" width="10" bestFit="1" customWidth="1"/>
    <col min="13291" max="13291" width="5" customWidth="1"/>
    <col min="13292" max="13292" width="28" customWidth="1"/>
    <col min="13297" max="13297" width="10" bestFit="1" customWidth="1"/>
    <col min="13309" max="13309" width="10" bestFit="1" customWidth="1"/>
    <col min="13313" max="13313" width="10" bestFit="1" customWidth="1"/>
    <col min="13317" max="13317" width="10" bestFit="1" customWidth="1"/>
    <col min="13547" max="13547" width="5" customWidth="1"/>
    <col min="13548" max="13548" width="28" customWidth="1"/>
    <col min="13553" max="13553" width="10" bestFit="1" customWidth="1"/>
    <col min="13565" max="13565" width="10" bestFit="1" customWidth="1"/>
    <col min="13569" max="13569" width="10" bestFit="1" customWidth="1"/>
    <col min="13573" max="13573" width="10" bestFit="1" customWidth="1"/>
    <col min="13803" max="13803" width="5" customWidth="1"/>
    <col min="13804" max="13804" width="28" customWidth="1"/>
    <col min="13809" max="13809" width="10" bestFit="1" customWidth="1"/>
    <col min="13821" max="13821" width="10" bestFit="1" customWidth="1"/>
    <col min="13825" max="13825" width="10" bestFit="1" customWidth="1"/>
    <col min="13829" max="13829" width="10" bestFit="1" customWidth="1"/>
    <col min="14059" max="14059" width="5" customWidth="1"/>
    <col min="14060" max="14060" width="28" customWidth="1"/>
    <col min="14065" max="14065" width="10" bestFit="1" customWidth="1"/>
    <col min="14077" max="14077" width="10" bestFit="1" customWidth="1"/>
    <col min="14081" max="14081" width="10" bestFit="1" customWidth="1"/>
    <col min="14085" max="14085" width="10" bestFit="1" customWidth="1"/>
    <col min="14315" max="14315" width="5" customWidth="1"/>
    <col min="14316" max="14316" width="28" customWidth="1"/>
    <col min="14321" max="14321" width="10" bestFit="1" customWidth="1"/>
    <col min="14333" max="14333" width="10" bestFit="1" customWidth="1"/>
    <col min="14337" max="14337" width="10" bestFit="1" customWidth="1"/>
    <col min="14341" max="14341" width="10" bestFit="1" customWidth="1"/>
    <col min="14571" max="14571" width="5" customWidth="1"/>
    <col min="14572" max="14572" width="28" customWidth="1"/>
    <col min="14577" max="14577" width="10" bestFit="1" customWidth="1"/>
    <col min="14589" max="14589" width="10" bestFit="1" customWidth="1"/>
    <col min="14593" max="14593" width="10" bestFit="1" customWidth="1"/>
    <col min="14597" max="14597" width="10" bestFit="1" customWidth="1"/>
    <col min="14827" max="14827" width="5" customWidth="1"/>
    <col min="14828" max="14828" width="28" customWidth="1"/>
    <col min="14833" max="14833" width="10" bestFit="1" customWidth="1"/>
    <col min="14845" max="14845" width="10" bestFit="1" customWidth="1"/>
    <col min="14849" max="14849" width="10" bestFit="1" customWidth="1"/>
    <col min="14853" max="14853" width="10" bestFit="1" customWidth="1"/>
    <col min="15083" max="15083" width="5" customWidth="1"/>
    <col min="15084" max="15084" width="28" customWidth="1"/>
    <col min="15089" max="15089" width="10" bestFit="1" customWidth="1"/>
    <col min="15101" max="15101" width="10" bestFit="1" customWidth="1"/>
    <col min="15105" max="15105" width="10" bestFit="1" customWidth="1"/>
    <col min="15109" max="15109" width="10" bestFit="1" customWidth="1"/>
    <col min="15339" max="15339" width="5" customWidth="1"/>
    <col min="15340" max="15340" width="28" customWidth="1"/>
    <col min="15345" max="15345" width="10" bestFit="1" customWidth="1"/>
    <col min="15357" max="15357" width="10" bestFit="1" customWidth="1"/>
    <col min="15361" max="15361" width="10" bestFit="1" customWidth="1"/>
    <col min="15365" max="15365" width="10" bestFit="1" customWidth="1"/>
    <col min="15595" max="15595" width="5" customWidth="1"/>
    <col min="15596" max="15596" width="28" customWidth="1"/>
    <col min="15601" max="15601" width="10" bestFit="1" customWidth="1"/>
    <col min="15613" max="15613" width="10" bestFit="1" customWidth="1"/>
    <col min="15617" max="15617" width="10" bestFit="1" customWidth="1"/>
    <col min="15621" max="15621" width="10" bestFit="1" customWidth="1"/>
    <col min="15851" max="15851" width="5" customWidth="1"/>
    <col min="15852" max="15852" width="28" customWidth="1"/>
    <col min="15857" max="15857" width="10" bestFit="1" customWidth="1"/>
    <col min="15869" max="15869" width="10" bestFit="1" customWidth="1"/>
    <col min="15873" max="15873" width="10" bestFit="1" customWidth="1"/>
    <col min="15877" max="15877" width="10" bestFit="1" customWidth="1"/>
    <col min="16107" max="16107" width="5" customWidth="1"/>
    <col min="16108" max="16108" width="28" customWidth="1"/>
    <col min="16113" max="16113" width="10" bestFit="1" customWidth="1"/>
    <col min="16125" max="16125" width="10" bestFit="1" customWidth="1"/>
    <col min="16129" max="16129" width="10" bestFit="1" customWidth="1"/>
    <col min="16133" max="16133" width="10" bestFit="1" customWidth="1"/>
  </cols>
  <sheetData>
    <row r="1" spans="1:13" ht="15" x14ac:dyDescent="0.25">
      <c r="F1" s="1"/>
      <c r="G1" s="1"/>
      <c r="H1" s="1"/>
    </row>
    <row r="2" spans="1:13" ht="15" x14ac:dyDescent="0.25">
      <c r="F2" s="1"/>
      <c r="G2" s="1"/>
      <c r="H2" s="1"/>
    </row>
    <row r="3" spans="1:13" ht="15.75" x14ac:dyDescent="0.25">
      <c r="A3" s="79" t="s">
        <v>0</v>
      </c>
      <c r="B3" s="79"/>
      <c r="C3" s="79"/>
      <c r="D3" s="79"/>
      <c r="E3" s="79"/>
      <c r="F3" s="79"/>
      <c r="G3" s="2"/>
      <c r="H3" s="2"/>
    </row>
    <row r="4" spans="1:13" ht="15.75" x14ac:dyDescent="0.25">
      <c r="A4" s="79" t="s">
        <v>67</v>
      </c>
      <c r="B4" s="79"/>
      <c r="C4" s="79"/>
      <c r="D4" s="79"/>
      <c r="E4" s="79"/>
      <c r="F4" s="79"/>
      <c r="G4" s="2"/>
      <c r="H4" s="2"/>
    </row>
    <row r="5" spans="1:13" ht="15.75" x14ac:dyDescent="0.25">
      <c r="A5" s="80" t="s">
        <v>70</v>
      </c>
      <c r="B5" s="80"/>
      <c r="C5" s="80"/>
      <c r="D5" s="80"/>
      <c r="E5" s="80"/>
      <c r="F5" s="80"/>
      <c r="G5" s="62"/>
      <c r="H5" s="62"/>
      <c r="I5" s="2"/>
    </row>
    <row r="6" spans="1:13" ht="15.75" x14ac:dyDescent="0.25">
      <c r="A6" s="81" t="s">
        <v>2</v>
      </c>
      <c r="B6" s="81"/>
      <c r="C6" s="81"/>
      <c r="D6" s="81"/>
      <c r="E6" s="81"/>
      <c r="F6" s="81"/>
      <c r="G6" s="3"/>
      <c r="H6" s="3"/>
      <c r="I6" s="2"/>
    </row>
    <row r="7" spans="1:13" ht="36" customHeight="1" x14ac:dyDescent="0.25">
      <c r="A7" s="88" t="s">
        <v>94</v>
      </c>
      <c r="B7" s="88"/>
      <c r="C7" s="88"/>
      <c r="D7" s="88"/>
      <c r="E7" s="3"/>
      <c r="F7" s="3"/>
      <c r="G7" s="3"/>
      <c r="H7" s="3"/>
    </row>
    <row r="8" spans="1:13" ht="41.25" customHeight="1" x14ac:dyDescent="0.25">
      <c r="A8" s="82" t="s">
        <v>56</v>
      </c>
      <c r="B8" s="82" t="s">
        <v>57</v>
      </c>
      <c r="C8" s="75" t="s">
        <v>93</v>
      </c>
      <c r="D8" s="76"/>
      <c r="E8" s="83" t="s">
        <v>71</v>
      </c>
      <c r="F8" s="83"/>
      <c r="G8" s="86" t="s">
        <v>66</v>
      </c>
      <c r="H8" s="87"/>
      <c r="I8" s="77" t="s">
        <v>58</v>
      </c>
      <c r="J8" s="78"/>
    </row>
    <row r="9" spans="1:13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  <c r="I9" s="4" t="s">
        <v>4</v>
      </c>
      <c r="J9" s="4" t="s">
        <v>5</v>
      </c>
    </row>
    <row r="10" spans="1:13" ht="15.75" x14ac:dyDescent="0.25">
      <c r="A10" s="5">
        <v>1</v>
      </c>
      <c r="B10" s="6" t="s">
        <v>6</v>
      </c>
      <c r="C10" s="7">
        <f t="shared" ref="C10:J10" si="0">C11+C16+C17+C21</f>
        <v>536.48610220690239</v>
      </c>
      <c r="D10" s="8">
        <f t="shared" si="0"/>
        <v>4733.4224652100083</v>
      </c>
      <c r="E10" s="55">
        <f>E11+E16+E17+E21</f>
        <v>527.06277393072469</v>
      </c>
      <c r="F10" s="56">
        <f t="shared" ref="F10" si="1">F11+F16+F17+F21</f>
        <v>4650.2803417215864</v>
      </c>
      <c r="G10" s="7">
        <f t="shared" ref="G10:H10" si="2">G11+G16+G17+G21</f>
        <v>7.0590840924712746</v>
      </c>
      <c r="H10" s="56">
        <f t="shared" si="2"/>
        <v>62.282372441073541</v>
      </c>
      <c r="I10" s="7">
        <f t="shared" si="0"/>
        <v>2.3642441837064094</v>
      </c>
      <c r="J10" s="8">
        <f t="shared" si="0"/>
        <v>20.859751047347885</v>
      </c>
    </row>
    <row r="11" spans="1:13" ht="15.75" x14ac:dyDescent="0.25">
      <c r="A11" s="9" t="s">
        <v>7</v>
      </c>
      <c r="B11" s="10" t="s">
        <v>8</v>
      </c>
      <c r="C11" s="11">
        <f t="shared" ref="C11:J11" si="3">C12+C13+C14+C15</f>
        <v>289.88011640408416</v>
      </c>
      <c r="D11" s="12">
        <f t="shared" si="3"/>
        <v>2557.6152850192707</v>
      </c>
      <c r="E11" s="11">
        <f t="shared" si="3"/>
        <v>289.88011640408416</v>
      </c>
      <c r="F11" s="12">
        <f t="shared" si="3"/>
        <v>2557.6152850192707</v>
      </c>
      <c r="G11" s="11">
        <f t="shared" si="3"/>
        <v>0</v>
      </c>
      <c r="H11" s="12">
        <f t="shared" si="3"/>
        <v>0</v>
      </c>
      <c r="I11" s="11">
        <f t="shared" si="3"/>
        <v>0</v>
      </c>
      <c r="J11" s="12">
        <f t="shared" si="3"/>
        <v>0</v>
      </c>
    </row>
    <row r="12" spans="1:13" ht="15.75" x14ac:dyDescent="0.25">
      <c r="A12" s="13" t="s">
        <v>9</v>
      </c>
      <c r="B12" s="14" t="s">
        <v>10</v>
      </c>
      <c r="C12" s="7">
        <f>E12+I12+G12</f>
        <v>262.64408933911926</v>
      </c>
      <c r="D12" s="8">
        <f>C12/$C$37*1000</f>
        <v>2317.31153466666</v>
      </c>
      <c r="E12" s="7">
        <v>262.64408933911926</v>
      </c>
      <c r="F12" s="8">
        <f>E12/$C$37*1000</f>
        <v>2317.31153466666</v>
      </c>
      <c r="G12" s="7">
        <v>0</v>
      </c>
      <c r="H12" s="8">
        <f>G12/$C$37*1000</f>
        <v>0</v>
      </c>
      <c r="I12" s="7">
        <v>0</v>
      </c>
      <c r="J12" s="8">
        <f>I12/$I$37*1000</f>
        <v>0</v>
      </c>
    </row>
    <row r="13" spans="1:13" ht="15.75" x14ac:dyDescent="0.25">
      <c r="A13" s="13" t="s">
        <v>11</v>
      </c>
      <c r="B13" s="14" t="s">
        <v>12</v>
      </c>
      <c r="C13" s="7">
        <f t="shared" ref="C13:C15" si="4">E13+I13+G13</f>
        <v>26.163888618680282</v>
      </c>
      <c r="D13" s="8">
        <f t="shared" ref="D13:D15" si="5">C13/$C$37*1000</f>
        <v>230.8442616788449</v>
      </c>
      <c r="E13" s="7">
        <v>26.163888618680282</v>
      </c>
      <c r="F13" s="8">
        <f t="shared" ref="F13:F28" si="6">E13/$C$37*1000</f>
        <v>230.8442616788449</v>
      </c>
      <c r="G13" s="7">
        <v>0</v>
      </c>
      <c r="H13" s="8">
        <f t="shared" ref="H13:H28" si="7">G13/$C$37*1000</f>
        <v>0</v>
      </c>
      <c r="I13" s="7">
        <v>0</v>
      </c>
      <c r="J13" s="8">
        <f t="shared" ref="J13:J15" si="8">I13/$I$37*1000</f>
        <v>0</v>
      </c>
    </row>
    <row r="14" spans="1:13" ht="15.75" x14ac:dyDescent="0.25">
      <c r="A14" s="13" t="s">
        <v>13</v>
      </c>
      <c r="B14" s="14" t="s">
        <v>14</v>
      </c>
      <c r="C14" s="7">
        <f t="shared" si="4"/>
        <v>0.47608668536914844</v>
      </c>
      <c r="D14" s="8">
        <f t="shared" si="5"/>
        <v>4.2005177816229793</v>
      </c>
      <c r="E14" s="7">
        <v>0.47608668536914844</v>
      </c>
      <c r="F14" s="8">
        <f t="shared" si="6"/>
        <v>4.2005177816229793</v>
      </c>
      <c r="G14" s="7">
        <v>0</v>
      </c>
      <c r="H14" s="8">
        <f t="shared" si="7"/>
        <v>0</v>
      </c>
      <c r="I14" s="7">
        <v>0</v>
      </c>
      <c r="J14" s="8">
        <f t="shared" si="8"/>
        <v>0</v>
      </c>
    </row>
    <row r="15" spans="1:13" ht="31.5" x14ac:dyDescent="0.25">
      <c r="A15" s="13" t="s">
        <v>15</v>
      </c>
      <c r="B15" s="14" t="s">
        <v>16</v>
      </c>
      <c r="C15" s="7">
        <f t="shared" si="4"/>
        <v>0.59605176091547729</v>
      </c>
      <c r="D15" s="8">
        <f t="shared" si="5"/>
        <v>5.2589708921429086</v>
      </c>
      <c r="E15" s="7">
        <v>0.59605176091547729</v>
      </c>
      <c r="F15" s="8">
        <f t="shared" si="6"/>
        <v>5.2589708921429086</v>
      </c>
      <c r="G15" s="7">
        <v>0</v>
      </c>
      <c r="H15" s="8">
        <f t="shared" si="7"/>
        <v>0</v>
      </c>
      <c r="I15" s="7">
        <v>0</v>
      </c>
      <c r="J15" s="8">
        <f t="shared" si="8"/>
        <v>0</v>
      </c>
    </row>
    <row r="16" spans="1:13" ht="15.75" x14ac:dyDescent="0.25">
      <c r="A16" s="9" t="s">
        <v>17</v>
      </c>
      <c r="B16" s="10" t="s">
        <v>18</v>
      </c>
      <c r="C16" s="15">
        <f>E16+I16+G16</f>
        <v>74.090761891155637</v>
      </c>
      <c r="D16" s="12">
        <f>C16/$C$37*1000</f>
        <v>653.70356353587113</v>
      </c>
      <c r="E16" s="15">
        <v>68.739040000000003</v>
      </c>
      <c r="F16" s="12">
        <f t="shared" si="6"/>
        <v>606.48526557261334</v>
      </c>
      <c r="G16" s="15">
        <v>3.8849705252129398</v>
      </c>
      <c r="H16" s="12">
        <f t="shared" si="7"/>
        <v>34.277135390973534</v>
      </c>
      <c r="I16" s="15">
        <v>1.4667513659426927</v>
      </c>
      <c r="J16" s="12">
        <f>I16/$I$37*1000</f>
        <v>12.941162572284211</v>
      </c>
      <c r="K16" s="48">
        <v>19.99519032526845</v>
      </c>
      <c r="L16">
        <v>0.49875214451118871</v>
      </c>
      <c r="M16" s="16">
        <f>K16+L16</f>
        <v>20.49394246977964</v>
      </c>
    </row>
    <row r="17" spans="1:13" ht="15.75" x14ac:dyDescent="0.25">
      <c r="A17" s="9" t="s">
        <v>19</v>
      </c>
      <c r="B17" s="10" t="s">
        <v>20</v>
      </c>
      <c r="C17" s="15">
        <f t="shared" ref="C17:J17" si="9">C18+C19+C20</f>
        <v>78.395916996014719</v>
      </c>
      <c r="D17" s="17">
        <f t="shared" si="9"/>
        <v>691.68799184766817</v>
      </c>
      <c r="E17" s="15">
        <f t="shared" si="9"/>
        <v>76.353859696658631</v>
      </c>
      <c r="F17" s="17">
        <f t="shared" si="9"/>
        <v>673.67089903527994</v>
      </c>
      <c r="G17" s="15">
        <f t="shared" si="9"/>
        <v>1.6537635119883074</v>
      </c>
      <c r="H17" s="17">
        <f t="shared" si="9"/>
        <v>14.591172683856604</v>
      </c>
      <c r="I17" s="15">
        <f t="shared" si="9"/>
        <v>0.3882937873677621</v>
      </c>
      <c r="J17" s="17">
        <f t="shared" si="9"/>
        <v>3.4259201285315162</v>
      </c>
      <c r="K17" s="49">
        <v>4.3989418715590585</v>
      </c>
      <c r="L17">
        <v>0.10972547179246152</v>
      </c>
      <c r="M17" s="16">
        <f t="shared" ref="M17:M19" si="10">K17+L17</f>
        <v>4.5086673433515196</v>
      </c>
    </row>
    <row r="18" spans="1:13" ht="15.75" x14ac:dyDescent="0.25">
      <c r="A18" s="13" t="s">
        <v>21</v>
      </c>
      <c r="B18" s="14" t="s">
        <v>22</v>
      </c>
      <c r="C18" s="7">
        <f>E18+I18+G18</f>
        <v>16.29996981605424</v>
      </c>
      <c r="D18" s="8">
        <f>C18/$C$37*1000</f>
        <v>143.81480338851455</v>
      </c>
      <c r="E18" s="7">
        <v>15.122591</v>
      </c>
      <c r="F18" s="8">
        <f t="shared" si="6"/>
        <v>133.42677783659784</v>
      </c>
      <c r="G18" s="7">
        <v>0.8546935155468468</v>
      </c>
      <c r="H18" s="8">
        <f t="shared" si="7"/>
        <v>7.540969786014176</v>
      </c>
      <c r="I18" s="7">
        <v>0.32268530050739241</v>
      </c>
      <c r="J18" s="8">
        <f>I18/$I$37*1000</f>
        <v>2.8470557659025268</v>
      </c>
      <c r="K18" s="49">
        <v>3.1479939446914882</v>
      </c>
      <c r="L18">
        <v>0</v>
      </c>
      <c r="M18" s="16">
        <f t="shared" si="10"/>
        <v>3.1479939446914882</v>
      </c>
    </row>
    <row r="19" spans="1:13" ht="15.75" x14ac:dyDescent="0.25">
      <c r="A19" s="13" t="s">
        <v>23</v>
      </c>
      <c r="B19" s="14" t="s">
        <v>24</v>
      </c>
      <c r="C19" s="7">
        <f t="shared" ref="C19:C20" si="11">E19+I19+G19</f>
        <v>60.012907954088718</v>
      </c>
      <c r="D19" s="8">
        <f t="shared" ref="D19:D20" si="12">C19/$C$37*1000</f>
        <v>529.49451168244855</v>
      </c>
      <c r="E19" s="7">
        <v>59.272815477879767</v>
      </c>
      <c r="F19" s="8">
        <f t="shared" si="6"/>
        <v>522.96466805964144</v>
      </c>
      <c r="G19" s="7">
        <v>0.74009247620894902</v>
      </c>
      <c r="H19" s="8">
        <f t="shared" si="7"/>
        <v>6.5298436228070322</v>
      </c>
      <c r="I19" s="7">
        <v>0</v>
      </c>
      <c r="J19" s="8">
        <f t="shared" ref="J19:J20" si="13">I19/$I$37*1000</f>
        <v>0</v>
      </c>
      <c r="K19" s="49">
        <v>0.92575644196121698</v>
      </c>
      <c r="L19">
        <v>3.9934013224396242E-2</v>
      </c>
      <c r="M19" s="16">
        <f t="shared" si="10"/>
        <v>0.96569045518561325</v>
      </c>
    </row>
    <row r="20" spans="1:13" ht="15.75" x14ac:dyDescent="0.25">
      <c r="A20" s="13" t="s">
        <v>25</v>
      </c>
      <c r="B20" s="14" t="s">
        <v>26</v>
      </c>
      <c r="C20" s="7">
        <f t="shared" si="11"/>
        <v>2.0830392258717514</v>
      </c>
      <c r="D20" s="8">
        <f t="shared" si="12"/>
        <v>18.378676776705056</v>
      </c>
      <c r="E20" s="7">
        <v>1.9584532187788699</v>
      </c>
      <c r="F20" s="8">
        <f t="shared" si="6"/>
        <v>17.279453139040672</v>
      </c>
      <c r="G20" s="7">
        <v>5.8977520232511613E-2</v>
      </c>
      <c r="H20" s="8">
        <f t="shared" si="7"/>
        <v>0.52035927503539448</v>
      </c>
      <c r="I20" s="7">
        <v>6.5608486860369658E-2</v>
      </c>
      <c r="J20" s="8">
        <f t="shared" si="13"/>
        <v>0.57886436262898933</v>
      </c>
    </row>
    <row r="21" spans="1:13" ht="15.75" x14ac:dyDescent="0.25">
      <c r="A21" s="18" t="s">
        <v>27</v>
      </c>
      <c r="B21" s="19" t="s">
        <v>28</v>
      </c>
      <c r="C21" s="20">
        <f t="shared" ref="C21:J21" si="14">C22+C23+C24</f>
        <v>94.119306915647869</v>
      </c>
      <c r="D21" s="21">
        <f t="shared" si="14"/>
        <v>830.41562480719836</v>
      </c>
      <c r="E21" s="20">
        <f t="shared" si="14"/>
        <v>92.089757829981878</v>
      </c>
      <c r="F21" s="21">
        <f t="shared" si="14"/>
        <v>812.50889209442278</v>
      </c>
      <c r="G21" s="20">
        <f t="shared" si="14"/>
        <v>1.5203500552700271</v>
      </c>
      <c r="H21" s="21">
        <f t="shared" si="14"/>
        <v>13.4140643662434</v>
      </c>
      <c r="I21" s="20">
        <f t="shared" si="14"/>
        <v>0.50919903039595449</v>
      </c>
      <c r="J21" s="21">
        <f t="shared" si="14"/>
        <v>4.492668346532156</v>
      </c>
    </row>
    <row r="22" spans="1:13" ht="15.75" x14ac:dyDescent="0.25">
      <c r="A22" s="18" t="s">
        <v>29</v>
      </c>
      <c r="B22" s="22" t="s">
        <v>30</v>
      </c>
      <c r="C22" s="23">
        <f>E22+I22+G22</f>
        <v>53.664312677234655</v>
      </c>
      <c r="D22" s="24">
        <f>C22/$C$37*1000</f>
        <v>473.48078945857293</v>
      </c>
      <c r="E22" s="23">
        <v>52.507118045270495</v>
      </c>
      <c r="F22" s="24">
        <f t="shared" si="6"/>
        <v>463.27084917302358</v>
      </c>
      <c r="G22" s="23">
        <v>0.86686295743745179</v>
      </c>
      <c r="H22" s="24">
        <f t="shared" si="7"/>
        <v>7.6483408985128971</v>
      </c>
      <c r="I22" s="23">
        <v>0.29033167452670805</v>
      </c>
      <c r="J22" s="24">
        <f>I22/$I$37*1000</f>
        <v>2.5615993870364218</v>
      </c>
      <c r="K22">
        <v>19.902599784813479</v>
      </c>
      <c r="L22">
        <v>0.10091064789836701</v>
      </c>
      <c r="M22">
        <f>K22+L22</f>
        <v>20.003510432711845</v>
      </c>
    </row>
    <row r="23" spans="1:13" ht="15.75" x14ac:dyDescent="0.25">
      <c r="A23" s="18" t="s">
        <v>31</v>
      </c>
      <c r="B23" s="22" t="s">
        <v>22</v>
      </c>
      <c r="C23" s="23">
        <f t="shared" ref="C23:C24" si="15">E23+I23+G23</f>
        <v>11.806148788991623</v>
      </c>
      <c r="D23" s="24">
        <f t="shared" ref="D23:D24" si="16">C23/$C$37*1000</f>
        <v>104.16577368088603</v>
      </c>
      <c r="E23" s="23">
        <v>11.551565969959508</v>
      </c>
      <c r="F23" s="24">
        <f t="shared" si="6"/>
        <v>101.91958681806518</v>
      </c>
      <c r="G23" s="23">
        <v>0.19070985063623941</v>
      </c>
      <c r="H23" s="24">
        <f t="shared" si="7"/>
        <v>1.6826349976728374</v>
      </c>
      <c r="I23" s="23">
        <v>6.3872968395875765E-2</v>
      </c>
      <c r="J23" s="24">
        <f t="shared" ref="J23:J24" si="17">I23/$I$37*1000</f>
        <v>0.5635518651480127</v>
      </c>
      <c r="K23">
        <v>4.378571952658965</v>
      </c>
      <c r="L23">
        <v>2.2200342537640746E-2</v>
      </c>
      <c r="M23">
        <f t="shared" ref="M23:M24" si="18">K23+L23</f>
        <v>4.4007722951966057</v>
      </c>
    </row>
    <row r="24" spans="1:13" ht="15.75" x14ac:dyDescent="0.25">
      <c r="A24" s="18" t="s">
        <v>32</v>
      </c>
      <c r="B24" s="22" t="s">
        <v>33</v>
      </c>
      <c r="C24" s="23">
        <f t="shared" si="15"/>
        <v>28.648845449421586</v>
      </c>
      <c r="D24" s="24">
        <f t="shared" si="16"/>
        <v>252.76906166773944</v>
      </c>
      <c r="E24" s="23">
        <v>28.031073814751881</v>
      </c>
      <c r="F24" s="24">
        <f t="shared" si="6"/>
        <v>247.31845610333406</v>
      </c>
      <c r="G24" s="23">
        <v>0.46277724719633584</v>
      </c>
      <c r="H24" s="24">
        <f t="shared" si="7"/>
        <v>4.0830884700576657</v>
      </c>
      <c r="I24" s="23">
        <v>0.15499438747337071</v>
      </c>
      <c r="J24" s="24">
        <f t="shared" si="17"/>
        <v>1.3675170943477213</v>
      </c>
      <c r="K24">
        <v>9.6939338643731077</v>
      </c>
      <c r="L24">
        <v>4.9150420423176834E-2</v>
      </c>
      <c r="M24">
        <f t="shared" si="18"/>
        <v>9.743084284796284</v>
      </c>
    </row>
    <row r="25" spans="1:13" ht="15.75" x14ac:dyDescent="0.25">
      <c r="A25" s="25">
        <v>2</v>
      </c>
      <c r="B25" s="19" t="s">
        <v>34</v>
      </c>
      <c r="C25" s="26">
        <f>C26+C27+C28</f>
        <v>25.558313106907988</v>
      </c>
      <c r="D25" s="27">
        <f t="shared" ref="D25" si="19">D26+D27+D28</f>
        <v>225.50126263373909</v>
      </c>
      <c r="E25" s="26">
        <f>E26+E27+E28</f>
        <v>25.00718440975578</v>
      </c>
      <c r="F25" s="27">
        <f t="shared" ref="F25" si="20">F26+F27+F28</f>
        <v>220.63864840088036</v>
      </c>
      <c r="G25" s="26">
        <f>G26+G27+G28</f>
        <v>0.41285453556857765</v>
      </c>
      <c r="H25" s="27">
        <f t="shared" ref="H25" si="21">H26+H27+H28</f>
        <v>3.642619865613002</v>
      </c>
      <c r="I25" s="26">
        <f>I26+I27+I28</f>
        <v>0.1382741615836322</v>
      </c>
      <c r="J25" s="27">
        <f t="shared" ref="J25" si="22">J26+J27+J28</f>
        <v>1.2199943672457401</v>
      </c>
    </row>
    <row r="26" spans="1:13" ht="15.75" x14ac:dyDescent="0.25">
      <c r="A26" s="18" t="s">
        <v>35</v>
      </c>
      <c r="B26" s="22" t="s">
        <v>30</v>
      </c>
      <c r="C26" s="23">
        <f>E26+I26+G26</f>
        <v>15.658729462246473</v>
      </c>
      <c r="D26" s="24">
        <f>C26/$C$37*1000</f>
        <v>138.15713307081765</v>
      </c>
      <c r="E26" s="23">
        <v>15.321071216512943</v>
      </c>
      <c r="F26" s="24">
        <f t="shared" si="6"/>
        <v>135.17797085329931</v>
      </c>
      <c r="G26" s="23">
        <v>0.25294226002663878</v>
      </c>
      <c r="H26" s="24">
        <f t="shared" si="7"/>
        <v>2.2317121936354223</v>
      </c>
      <c r="I26" s="23">
        <v>8.4715985706890554E-2</v>
      </c>
      <c r="J26" s="24">
        <f>I26/$I$37*1000</f>
        <v>0.74745002388292348</v>
      </c>
      <c r="K26">
        <v>4.400233571700813</v>
      </c>
      <c r="L26">
        <v>2.2310171807970965E-2</v>
      </c>
      <c r="M26">
        <f>K26+L26</f>
        <v>4.4225437435087835</v>
      </c>
    </row>
    <row r="27" spans="1:13" ht="15.75" x14ac:dyDescent="0.25">
      <c r="A27" s="18" t="s">
        <v>36</v>
      </c>
      <c r="B27" s="22" t="s">
        <v>37</v>
      </c>
      <c r="C27" s="23">
        <f t="shared" ref="C27:C28" si="23">E27+I27+G27</f>
        <v>3.4449204816942238</v>
      </c>
      <c r="D27" s="24">
        <f t="shared" ref="D27:D28" si="24">C27/$C$37*1000</f>
        <v>30.394569275579883</v>
      </c>
      <c r="E27" s="23">
        <v>3.3706356676328477</v>
      </c>
      <c r="F27" s="24">
        <f t="shared" si="6"/>
        <v>29.739153587725848</v>
      </c>
      <c r="G27" s="23">
        <v>5.5647297205860528E-2</v>
      </c>
      <c r="H27" s="24">
        <f t="shared" si="7"/>
        <v>0.49097668259979294</v>
      </c>
      <c r="I27" s="23">
        <v>1.8637516855515922E-2</v>
      </c>
      <c r="J27" s="24">
        <f t="shared" ref="J27:J28" si="25">I27/$I$37*1000</f>
        <v>0.16443900525424318</v>
      </c>
      <c r="K27">
        <v>0.96805138577417882</v>
      </c>
      <c r="L27">
        <v>4.9082377977536116E-3</v>
      </c>
      <c r="M27">
        <f t="shared" ref="M27:M28" si="26">K27+L27</f>
        <v>0.97295962357193244</v>
      </c>
    </row>
    <row r="28" spans="1:13" ht="15.75" x14ac:dyDescent="0.25">
      <c r="A28" s="18" t="s">
        <v>38</v>
      </c>
      <c r="B28" s="22" t="s">
        <v>33</v>
      </c>
      <c r="C28" s="23">
        <f t="shared" si="23"/>
        <v>6.4546631629672939</v>
      </c>
      <c r="D28" s="24">
        <f t="shared" si="24"/>
        <v>56.949560287341569</v>
      </c>
      <c r="E28" s="23">
        <v>6.3154775256099898</v>
      </c>
      <c r="F28" s="24">
        <f t="shared" si="6"/>
        <v>55.721523959855212</v>
      </c>
      <c r="G28" s="23">
        <v>0.10426497833607834</v>
      </c>
      <c r="H28" s="24">
        <f t="shared" si="7"/>
        <v>0.91993098937778661</v>
      </c>
      <c r="I28" s="23">
        <v>3.4920659021225722E-2</v>
      </c>
      <c r="J28" s="24">
        <f t="shared" si="25"/>
        <v>0.30810533810857349</v>
      </c>
      <c r="K28">
        <v>2.2839281597210119</v>
      </c>
      <c r="L28">
        <v>1.15800283803442E-2</v>
      </c>
      <c r="M28">
        <f t="shared" si="26"/>
        <v>2.2955081881013562</v>
      </c>
    </row>
    <row r="29" spans="1:13" ht="15.75" x14ac:dyDescent="0.25">
      <c r="A29" s="28">
        <v>3</v>
      </c>
      <c r="B29" s="19" t="s">
        <v>39</v>
      </c>
      <c r="C29" s="26">
        <f>C10+C25</f>
        <v>562.04441531381042</v>
      </c>
      <c r="D29" s="27">
        <f>C29/C37*1000-0.01</f>
        <v>4958.9137278437483</v>
      </c>
      <c r="E29" s="26">
        <f>E10+E25</f>
        <v>552.06995834048053</v>
      </c>
      <c r="F29" s="27">
        <f>E29/E37*1000-0.01</f>
        <v>4329.9504575723968</v>
      </c>
      <c r="G29" s="26">
        <f>G10+G25</f>
        <v>7.4719386280398519</v>
      </c>
      <c r="H29" s="27">
        <f>G29/G37*1000</f>
        <v>65.924992306686534</v>
      </c>
      <c r="I29" s="26">
        <f>I10+I25</f>
        <v>2.5025183452900417</v>
      </c>
      <c r="J29" s="27">
        <f>I29/I37*1000</f>
        <v>22.079745414593628</v>
      </c>
    </row>
    <row r="30" spans="1:13" ht="15.75" x14ac:dyDescent="0.25">
      <c r="A30" s="28">
        <v>4</v>
      </c>
      <c r="B30" s="22" t="s">
        <v>40</v>
      </c>
      <c r="C30" s="23">
        <v>26.303699999999999</v>
      </c>
      <c r="D30" s="24">
        <f>C30/C37*1000-0.01</f>
        <v>232.06781895182638</v>
      </c>
      <c r="E30" s="23">
        <f>E31+E32</f>
        <v>25.8369</v>
      </c>
      <c r="F30" s="24">
        <f>E30/E37*1000</f>
        <v>202.64235294117645</v>
      </c>
      <c r="G30" s="23">
        <f>G31+G32</f>
        <v>0.34968492000000001</v>
      </c>
      <c r="H30" s="24">
        <f>G30/G37*1000</f>
        <v>3.0852736897829538</v>
      </c>
      <c r="I30" s="23">
        <f>I31+I32</f>
        <v>0.117117</v>
      </c>
      <c r="J30" s="24">
        <f>I30/I37*1000</f>
        <v>1.0333245103229221</v>
      </c>
    </row>
    <row r="31" spans="1:13" ht="15.75" x14ac:dyDescent="0.25">
      <c r="A31" s="18" t="s">
        <v>41</v>
      </c>
      <c r="B31" s="22" t="s">
        <v>42</v>
      </c>
      <c r="C31" s="23">
        <v>4.9459999999999997</v>
      </c>
      <c r="D31" s="24">
        <f>C31/$C$37*1000-0.01</f>
        <v>43.628609493559196</v>
      </c>
      <c r="E31" s="23">
        <v>4.8582400000000003</v>
      </c>
      <c r="F31" s="24">
        <f>E31/$E$37*1000</f>
        <v>38.103843137254906</v>
      </c>
      <c r="G31" s="23">
        <v>6.5752720000000001E-2</v>
      </c>
      <c r="H31" s="24">
        <f>G31/$C$37*1000</f>
        <v>0.5801369331215811</v>
      </c>
      <c r="I31" s="23">
        <v>2.2022E-2</v>
      </c>
      <c r="J31" s="24">
        <f>I31/$I$37*1000</f>
        <v>0.19430033527439564</v>
      </c>
    </row>
    <row r="32" spans="1:13" ht="15.75" x14ac:dyDescent="0.25">
      <c r="A32" s="18" t="s">
        <v>43</v>
      </c>
      <c r="B32" s="22" t="s">
        <v>44</v>
      </c>
      <c r="C32" s="23">
        <v>21.357700000000001</v>
      </c>
      <c r="D32" s="24">
        <f>C32/$C$37*1000</f>
        <v>188.43920945826716</v>
      </c>
      <c r="E32" s="23">
        <v>20.978660000000001</v>
      </c>
      <c r="F32" s="24">
        <f>E32/$E$37*1000</f>
        <v>164.53850980392156</v>
      </c>
      <c r="G32" s="23">
        <v>0.28393220000000002</v>
      </c>
      <c r="H32" s="24">
        <f>G32/$C$37*1000</f>
        <v>2.5051367566613729</v>
      </c>
      <c r="I32" s="23">
        <v>9.5094999999999999E-2</v>
      </c>
      <c r="J32" s="24">
        <f>I32/$I$37*1000</f>
        <v>0.83902417504852655</v>
      </c>
    </row>
    <row r="33" spans="1:10" ht="15.75" x14ac:dyDescent="0.25">
      <c r="A33" s="29">
        <v>5</v>
      </c>
      <c r="B33" s="22" t="s">
        <v>45</v>
      </c>
      <c r="C33" s="63">
        <v>588.34810000000004</v>
      </c>
      <c r="D33" s="24" t="s">
        <v>46</v>
      </c>
      <c r="E33" s="23">
        <f>E29+E30</f>
        <v>577.90685834048054</v>
      </c>
      <c r="F33" s="24" t="s">
        <v>46</v>
      </c>
      <c r="G33" s="23">
        <f>G29+G30</f>
        <v>7.8216235480398515</v>
      </c>
      <c r="H33" s="24" t="s">
        <v>46</v>
      </c>
      <c r="I33" s="23">
        <f>I29+I30</f>
        <v>2.6196353452900416</v>
      </c>
      <c r="J33" s="24" t="s">
        <v>46</v>
      </c>
    </row>
    <row r="34" spans="1:10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5190.981546795575</v>
      </c>
      <c r="E34" s="26" t="s">
        <v>46</v>
      </c>
      <c r="F34" s="27">
        <f>F29+F30</f>
        <v>4532.5928105135736</v>
      </c>
      <c r="G34" s="27" t="s">
        <v>46</v>
      </c>
      <c r="H34" s="27">
        <f>H29+H30</f>
        <v>69.010265996469485</v>
      </c>
      <c r="I34" s="50"/>
      <c r="J34" s="27">
        <f>J29+J30</f>
        <v>23.113069924916552</v>
      </c>
    </row>
    <row r="35" spans="1:10" s="32" customFormat="1" ht="15.75" x14ac:dyDescent="0.25">
      <c r="A35" s="29">
        <v>7</v>
      </c>
      <c r="B35" s="22" t="s">
        <v>48</v>
      </c>
      <c r="C35" s="54" t="s">
        <v>46</v>
      </c>
      <c r="D35" s="24">
        <v>1038.2</v>
      </c>
      <c r="E35" s="31" t="s">
        <v>46</v>
      </c>
      <c r="F35" s="24">
        <v>906.52</v>
      </c>
      <c r="G35" s="24" t="s">
        <v>46</v>
      </c>
      <c r="H35" s="24">
        <v>13.8</v>
      </c>
      <c r="I35" s="51"/>
      <c r="J35" s="31">
        <v>4.62</v>
      </c>
    </row>
    <row r="36" spans="1:10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6229.1815467955748</v>
      </c>
      <c r="E36" s="33" t="s">
        <v>46</v>
      </c>
      <c r="F36" s="27">
        <f>F34+F35</f>
        <v>5439.112810513574</v>
      </c>
      <c r="G36" s="27" t="s">
        <v>46</v>
      </c>
      <c r="H36" s="27">
        <f>H34+H35</f>
        <v>82.810265996469482</v>
      </c>
      <c r="I36" s="50"/>
      <c r="J36" s="27">
        <f>J34+J35</f>
        <v>27.733069924916553</v>
      </c>
    </row>
    <row r="37" spans="1:10" s="38" customFormat="1" ht="31.5" x14ac:dyDescent="0.25">
      <c r="A37" s="34">
        <v>9</v>
      </c>
      <c r="B37" s="35" t="s">
        <v>90</v>
      </c>
      <c r="C37" s="59">
        <v>113.34</v>
      </c>
      <c r="D37" s="54" t="s">
        <v>46</v>
      </c>
      <c r="E37" s="57">
        <v>127.5</v>
      </c>
      <c r="F37" s="37"/>
      <c r="G37" s="37">
        <v>113.34</v>
      </c>
      <c r="H37" s="37"/>
      <c r="I37" s="58">
        <v>113.34</v>
      </c>
      <c r="J37" s="52"/>
    </row>
    <row r="38" spans="1:10" ht="15" x14ac:dyDescent="0.25">
      <c r="A38" s="39"/>
      <c r="B38" s="39"/>
      <c r="C38" s="39"/>
      <c r="D38" s="39"/>
      <c r="E38" s="39"/>
      <c r="F38" s="39"/>
      <c r="G38" s="39"/>
      <c r="H38" s="39"/>
    </row>
    <row r="39" spans="1:10" ht="15" x14ac:dyDescent="0.25">
      <c r="A39" s="39"/>
      <c r="B39" s="39"/>
      <c r="C39" s="39"/>
      <c r="D39" s="39"/>
      <c r="E39" s="39"/>
      <c r="F39" s="39"/>
      <c r="G39" s="39"/>
      <c r="H39" s="39"/>
    </row>
    <row r="40" spans="1:10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  <c r="G40" s="60"/>
      <c r="H40" s="60"/>
    </row>
    <row r="41" spans="1:10" ht="15.75" x14ac:dyDescent="0.25">
      <c r="A41" s="39"/>
      <c r="B41" s="40" t="s">
        <v>52</v>
      </c>
      <c r="C41" s="71"/>
      <c r="D41" s="71"/>
      <c r="E41" s="40"/>
      <c r="F41" s="40"/>
      <c r="G41" s="40"/>
      <c r="H41" s="40"/>
    </row>
    <row r="42" spans="1:10" ht="15.75" x14ac:dyDescent="0.25">
      <c r="A42" s="39"/>
      <c r="B42" s="40"/>
      <c r="C42" s="71"/>
      <c r="D42" s="71"/>
      <c r="E42" s="40"/>
      <c r="F42" s="40"/>
      <c r="G42" s="40"/>
      <c r="H42" s="40"/>
    </row>
    <row r="43" spans="1:10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  <c r="G43" s="61"/>
      <c r="H43" s="61"/>
    </row>
    <row r="44" spans="1:10" ht="17.25" x14ac:dyDescent="0.3">
      <c r="A44" s="43"/>
      <c r="B44" s="44"/>
      <c r="C44" s="44"/>
      <c r="D44" s="44"/>
      <c r="E44" s="44"/>
      <c r="F44" s="44"/>
      <c r="G44" s="44"/>
      <c r="H44" s="44"/>
    </row>
    <row r="45" spans="1:10" ht="17.25" x14ac:dyDescent="0.3">
      <c r="A45" s="43"/>
      <c r="B45" s="44"/>
      <c r="C45" s="44"/>
      <c r="D45" s="44"/>
      <c r="E45" s="44"/>
      <c r="F45" s="44"/>
      <c r="G45" s="44"/>
      <c r="H45" s="44"/>
    </row>
    <row r="46" spans="1:10" ht="17.25" x14ac:dyDescent="0.3">
      <c r="A46" s="43"/>
      <c r="B46" s="44"/>
      <c r="C46" s="44"/>
      <c r="D46" s="44"/>
      <c r="E46" s="44"/>
      <c r="F46" s="44"/>
      <c r="G46" s="44"/>
      <c r="H46" s="44"/>
    </row>
    <row r="47" spans="1:10" ht="17.25" x14ac:dyDescent="0.3">
      <c r="A47" s="45"/>
      <c r="B47" s="44"/>
      <c r="C47" s="44"/>
      <c r="D47" s="44"/>
      <c r="E47" s="44"/>
      <c r="F47" s="44"/>
      <c r="G47" s="44"/>
      <c r="H47" s="44"/>
    </row>
    <row r="48" spans="1:10" ht="17.25" x14ac:dyDescent="0.3">
      <c r="A48" s="45"/>
      <c r="B48" s="44"/>
      <c r="C48" s="44"/>
      <c r="D48" s="44"/>
      <c r="E48" s="44"/>
      <c r="F48" s="44"/>
      <c r="G48" s="44"/>
      <c r="H48" s="44"/>
    </row>
    <row r="49" spans="1:8" ht="17.25" x14ac:dyDescent="0.3">
      <c r="A49" s="46"/>
      <c r="B49" s="44"/>
      <c r="C49" s="44"/>
      <c r="D49" s="44"/>
      <c r="E49" s="44"/>
      <c r="F49" s="44"/>
      <c r="G49" s="44"/>
      <c r="H49" s="44"/>
    </row>
    <row r="50" spans="1:8" ht="17.25" x14ac:dyDescent="0.3">
      <c r="A50" s="46"/>
      <c r="B50" s="47"/>
      <c r="C50" s="47"/>
      <c r="D50" s="47"/>
      <c r="E50" s="47"/>
      <c r="F50" s="47"/>
      <c r="G50" s="47"/>
      <c r="H50" s="47"/>
    </row>
    <row r="51" spans="1:8" ht="15.75" x14ac:dyDescent="0.25">
      <c r="A51" s="45"/>
      <c r="B51" s="43"/>
      <c r="C51" s="43"/>
      <c r="D51" s="43"/>
      <c r="E51" s="43"/>
      <c r="F51" s="43"/>
      <c r="G51" s="43"/>
      <c r="H51" s="43"/>
    </row>
    <row r="52" spans="1:8" ht="15.75" x14ac:dyDescent="0.25">
      <c r="A52" s="45"/>
    </row>
    <row r="53" spans="1:8" ht="15.75" x14ac:dyDescent="0.25">
      <c r="A53" s="45"/>
    </row>
    <row r="54" spans="1:8" ht="15.75" x14ac:dyDescent="0.25">
      <c r="A54" s="43"/>
    </row>
  </sheetData>
  <mergeCells count="15">
    <mergeCell ref="G8:H8"/>
    <mergeCell ref="I8:J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72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6.75" customHeight="1" x14ac:dyDescent="0.25">
      <c r="A7" s="88" t="s">
        <v>94</v>
      </c>
      <c r="B7" s="88"/>
      <c r="C7" s="88"/>
      <c r="D7" s="88"/>
      <c r="E7" s="3"/>
      <c r="F7" s="3"/>
    </row>
    <row r="8" spans="1:11" ht="32.2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602.42709789316245</v>
      </c>
      <c r="D10" s="8">
        <f t="shared" si="0"/>
        <v>3915.9327736165005</v>
      </c>
      <c r="E10" s="55">
        <f>E11+E16+E17+E21</f>
        <v>599.21803379203845</v>
      </c>
      <c r="F10" s="56">
        <f t="shared" ref="F10" si="1">F11+F16+F17+F21</f>
        <v>3895.0730225691523</v>
      </c>
      <c r="G10" s="7">
        <f t="shared" si="0"/>
        <v>3.2090641011239982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410.1913587901455</v>
      </c>
      <c r="D11" s="12">
        <f t="shared" si="2"/>
        <v>2666.3504861553915</v>
      </c>
      <c r="E11" s="11">
        <f t="shared" si="2"/>
        <v>410.1913587901455</v>
      </c>
      <c r="F11" s="12">
        <f t="shared" si="2"/>
        <v>2666.3504861553915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382.25240154976495</v>
      </c>
      <c r="D12" s="8">
        <f>C12/$C$37*1000</f>
        <v>2484.7399996734589</v>
      </c>
      <c r="E12" s="7">
        <v>382.25240154976495</v>
      </c>
      <c r="F12" s="8">
        <f>E12/$C$37*1000</f>
        <v>2484.7399996734589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26.645327604487001</v>
      </c>
      <c r="D13" s="8">
        <f t="shared" ref="D13:D15" si="4">C13/$C$37*1000</f>
        <v>173.20155749146517</v>
      </c>
      <c r="E13" s="7">
        <v>26.645327604487001</v>
      </c>
      <c r="F13" s="8">
        <f t="shared" ref="F13:F28" si="5">E13/$C$37*1000</f>
        <v>173.20155749146517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0.57444059354658672</v>
      </c>
      <c r="D14" s="8">
        <f t="shared" si="4"/>
        <v>3.7340132185815569</v>
      </c>
      <c r="E14" s="7">
        <v>0.57444059354658672</v>
      </c>
      <c r="F14" s="8">
        <f t="shared" si="5"/>
        <v>3.7340132185815569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0.71918904234695713</v>
      </c>
      <c r="D15" s="8">
        <f t="shared" si="4"/>
        <v>4.6749157718860967</v>
      </c>
      <c r="E15" s="7">
        <v>0.71918904234695713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63.9164484501202</v>
      </c>
      <c r="D16" s="12">
        <f>C16/$C$37*1000</f>
        <v>415.47353386713598</v>
      </c>
      <c r="E16" s="15">
        <v>61.925579999999997</v>
      </c>
      <c r="F16" s="12">
        <f t="shared" si="5"/>
        <v>402.53237129485177</v>
      </c>
      <c r="G16" s="15">
        <v>1.9908684501202032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16.513720165725768</v>
      </c>
      <c r="D17" s="17">
        <f t="shared" si="7"/>
        <v>107.34347481621015</v>
      </c>
      <c r="E17" s="15">
        <f t="shared" si="7"/>
        <v>15.986676613152483</v>
      </c>
      <c r="F17" s="17">
        <f t="shared" si="7"/>
        <v>103.91755468767863</v>
      </c>
      <c r="G17" s="15">
        <f t="shared" si="7"/>
        <v>0.52704355257328839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14.061621059026445</v>
      </c>
      <c r="D18" s="8">
        <f>C18/$C$37*1000</f>
        <v>91.404193051393946</v>
      </c>
      <c r="E18" s="7">
        <v>13.62363</v>
      </c>
      <c r="F18" s="8">
        <f t="shared" si="5"/>
        <v>88.557137285491422</v>
      </c>
      <c r="G18" s="7">
        <v>0.4379910590264447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2.452099106699325</v>
      </c>
      <c r="D20" s="8">
        <f t="shared" si="10"/>
        <v>15.939281764816203</v>
      </c>
      <c r="E20" s="7">
        <v>2.3630466131524814</v>
      </c>
      <c r="F20" s="8">
        <f t="shared" si="5"/>
        <v>15.360417402187217</v>
      </c>
      <c r="G20" s="7">
        <v>8.905249354684372E-2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111.80557048717102</v>
      </c>
      <c r="D21" s="21">
        <f t="shared" si="12"/>
        <v>726.76527877776266</v>
      </c>
      <c r="E21" s="20">
        <f t="shared" si="12"/>
        <v>111.11441838874052</v>
      </c>
      <c r="F21" s="21">
        <f t="shared" si="12"/>
        <v>722.27261043123053</v>
      </c>
      <c r="G21" s="20">
        <f t="shared" si="12"/>
        <v>0.69115209843050673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63.748547352324543</v>
      </c>
      <c r="D22" s="24">
        <f>C22/$C$37*1000</f>
        <v>414.38213307543253</v>
      </c>
      <c r="E22" s="23">
        <v>63.354470902622857</v>
      </c>
      <c r="F22" s="24">
        <f t="shared" si="5"/>
        <v>411.8205336883961</v>
      </c>
      <c r="G22" s="23">
        <v>0.3940764497016831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14.0246804175114</v>
      </c>
      <c r="D23" s="24">
        <f t="shared" ref="D23:D24" si="14">C23/$C$37*1000</f>
        <v>91.164069276595157</v>
      </c>
      <c r="E23" s="23">
        <v>13.937983598577029</v>
      </c>
      <c r="F23" s="24">
        <f t="shared" si="5"/>
        <v>90.600517411447143</v>
      </c>
      <c r="G23" s="23">
        <v>8.6696818934370271E-2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34.032342717335077</v>
      </c>
      <c r="D24" s="24">
        <f t="shared" si="14"/>
        <v>221.21907642573501</v>
      </c>
      <c r="E24" s="23">
        <v>33.821963887540626</v>
      </c>
      <c r="F24" s="24">
        <f t="shared" si="5"/>
        <v>219.85155933138731</v>
      </c>
      <c r="G24" s="23">
        <v>0.21037882979445341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30.361058440098891</v>
      </c>
      <c r="D25" s="27">
        <f t="shared" ref="D25" si="17">D26+D27+D28</f>
        <v>197.35477405160483</v>
      </c>
      <c r="E25" s="26">
        <f>E26+E27+E28</f>
        <v>30.173374506641803</v>
      </c>
      <c r="F25" s="27">
        <f t="shared" ref="F25" si="18">F26+F27+F28</f>
        <v>196.1347796843591</v>
      </c>
      <c r="G25" s="26">
        <f>G26+G27+G28</f>
        <v>0.18768393345708467</v>
      </c>
      <c r="H25" s="27">
        <f t="shared" ref="H25" si="19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18.601211993622005</v>
      </c>
      <c r="D26" s="24">
        <f>C26/$C$37*1000</f>
        <v>120.91271446712172</v>
      </c>
      <c r="E26" s="23">
        <v>18.486224281947855</v>
      </c>
      <c r="F26" s="24">
        <f t="shared" si="5"/>
        <v>120.16526444323878</v>
      </c>
      <c r="G26" s="23">
        <v>0.11498771167414897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4.0922666385968416</v>
      </c>
      <c r="D27" s="24">
        <f t="shared" ref="D27:D28" si="21">C27/$C$37*1000</f>
        <v>26.60079718276678</v>
      </c>
      <c r="E27" s="23">
        <v>4.0669693420285284</v>
      </c>
      <c r="F27" s="24">
        <f t="shared" si="5"/>
        <v>26.436358177512535</v>
      </c>
      <c r="G27" s="23">
        <v>2.5297296568312769E-2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7.6675798078800419</v>
      </c>
      <c r="D28" s="24">
        <f t="shared" si="21"/>
        <v>49.841262401716335</v>
      </c>
      <c r="E28" s="23">
        <v>7.6201808826654194</v>
      </c>
      <c r="F28" s="24">
        <f t="shared" si="5"/>
        <v>49.533157063607767</v>
      </c>
      <c r="G28" s="23">
        <v>4.7398925214622939E-2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632.78815633326133</v>
      </c>
      <c r="D29" s="27">
        <f>C29/C37*1000</f>
        <v>4113.2875476681056</v>
      </c>
      <c r="E29" s="26">
        <f>E10+E25</f>
        <v>629.39140829868029</v>
      </c>
      <c r="F29" s="27">
        <f>E29/E37*1000</f>
        <v>4091.2078022535125</v>
      </c>
      <c r="G29" s="26">
        <f>G10+G25</f>
        <v>3.396748034581083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29.614465559999999</v>
      </c>
      <c r="D30" s="24">
        <f>C30/C37*1000</f>
        <v>192.50172620904834</v>
      </c>
      <c r="E30" s="23">
        <f>E31+E32</f>
        <v>29.455500000000001</v>
      </c>
      <c r="F30" s="24">
        <f>E30/E37*1000</f>
        <v>191.46840873634946</v>
      </c>
      <c r="G30" s="23">
        <f>G31+G32</f>
        <v>0.15896556000000001</v>
      </c>
      <c r="H30" s="24">
        <f>G30/G37*1000</f>
        <v>1.0333174726989081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5.5685177600000006</v>
      </c>
      <c r="D31" s="24">
        <f>C31/$C$37*1000</f>
        <v>36.196813312532505</v>
      </c>
      <c r="E31" s="23">
        <v>5.5386268000000003</v>
      </c>
      <c r="F31" s="24">
        <f>E31/$C$37*1000</f>
        <v>36.002514300572024</v>
      </c>
      <c r="G31" s="23">
        <v>2.9890960000000001E-2</v>
      </c>
      <c r="H31" s="24">
        <f>G31/$G$37*1000</f>
        <v>0.19429901196047841</v>
      </c>
    </row>
    <row r="32" spans="1:11" ht="15.75" x14ac:dyDescent="0.25">
      <c r="A32" s="18" t="s">
        <v>43</v>
      </c>
      <c r="B32" s="22" t="s">
        <v>44</v>
      </c>
      <c r="C32" s="23">
        <f t="shared" si="24"/>
        <v>24.0459478</v>
      </c>
      <c r="D32" s="24">
        <f>C32/$C$37*1000</f>
        <v>156.30491289651584</v>
      </c>
      <c r="E32" s="23">
        <v>23.916873200000001</v>
      </c>
      <c r="F32" s="24">
        <f>E32/$C$37*1000</f>
        <v>155.46589443577744</v>
      </c>
      <c r="G32" s="23">
        <v>0.12907460000000001</v>
      </c>
      <c r="H32" s="24">
        <f>G32/$G$37*1000</f>
        <v>0.83901846073842956</v>
      </c>
    </row>
    <row r="33" spans="1:8" ht="15.75" x14ac:dyDescent="0.25">
      <c r="A33" s="29">
        <v>5</v>
      </c>
      <c r="B33" s="22" t="s">
        <v>45</v>
      </c>
      <c r="C33" s="23">
        <f>E33+G33</f>
        <v>662.40262189326143</v>
      </c>
      <c r="D33" s="24" t="s">
        <v>46</v>
      </c>
      <c r="E33" s="23">
        <f>E29+E30</f>
        <v>658.84690829868032</v>
      </c>
      <c r="F33" s="24" t="s">
        <v>46</v>
      </c>
      <c r="G33" s="23">
        <f>G29+G30</f>
        <v>3.5557135945810829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4305.7892738771543</v>
      </c>
      <c r="E34" s="26" t="s">
        <v>46</v>
      </c>
      <c r="F34" s="27">
        <f>F29+F30</f>
        <v>4282.6762109898618</v>
      </c>
      <c r="G34" s="50"/>
      <c r="H34" s="27">
        <f>H29+H30</f>
        <v>23.113062887292529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861.16</v>
      </c>
      <c r="E35" s="31" t="s">
        <v>46</v>
      </c>
      <c r="F35" s="24">
        <v>856.54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5166.9492738771542</v>
      </c>
      <c r="E36" s="33" t="s">
        <v>46</v>
      </c>
      <c r="F36" s="27">
        <f>F34+F35</f>
        <v>5139.2162109898618</v>
      </c>
      <c r="G36" s="50"/>
      <c r="H36" s="27">
        <f>H34+H35</f>
        <v>27.73306288729253</v>
      </c>
    </row>
    <row r="37" spans="1:8" s="38" customFormat="1" ht="31.5" x14ac:dyDescent="0.25">
      <c r="A37" s="34">
        <v>9</v>
      </c>
      <c r="B37" s="35" t="s">
        <v>90</v>
      </c>
      <c r="C37" s="59">
        <v>153.84</v>
      </c>
      <c r="D37" s="54" t="s">
        <v>46</v>
      </c>
      <c r="E37" s="57">
        <v>153.84</v>
      </c>
      <c r="F37" s="37"/>
      <c r="G37" s="58">
        <v>153.84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C18" sqref="C18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73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9" customHeight="1" x14ac:dyDescent="0.25">
      <c r="A7" s="88" t="s">
        <v>94</v>
      </c>
      <c r="B7" s="88"/>
      <c r="C7" s="88"/>
      <c r="D7" s="88"/>
      <c r="E7" s="3"/>
      <c r="F7" s="3"/>
    </row>
    <row r="8" spans="1:11" ht="37.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1271.3787503506114</v>
      </c>
      <c r="D10" s="8">
        <f t="shared" si="0"/>
        <v>3737.9200610078838</v>
      </c>
      <c r="E10" s="55">
        <f>E11+E16+E17+E21</f>
        <v>1264.2837232268771</v>
      </c>
      <c r="F10" s="56">
        <f t="shared" ref="F10" si="1">F11+F16+F17+F21</f>
        <v>3717.060309960536</v>
      </c>
      <c r="G10" s="7">
        <f t="shared" si="0"/>
        <v>7.095027123734436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846.35834538389668</v>
      </c>
      <c r="D11" s="12">
        <f t="shared" si="2"/>
        <v>2488.3378278419918</v>
      </c>
      <c r="E11" s="11">
        <f t="shared" si="2"/>
        <v>846.35834538389668</v>
      </c>
      <c r="F11" s="12">
        <f t="shared" si="2"/>
        <v>2488.3378278419918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802.64871961126698</v>
      </c>
      <c r="D12" s="8">
        <f>C12/$C$37*1000</f>
        <v>2359.8292406176079</v>
      </c>
      <c r="E12" s="7">
        <v>802.64871961126698</v>
      </c>
      <c r="F12" s="8">
        <f>E12/$C$37*1000</f>
        <v>2359.8292406176079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40.849496755102003</v>
      </c>
      <c r="D13" s="8">
        <f t="shared" ref="D13:D15" si="4">C13/$C$37*1000</f>
        <v>120.09965823391646</v>
      </c>
      <c r="E13" s="7">
        <v>40.849496755102003</v>
      </c>
      <c r="F13" s="8">
        <f t="shared" ref="F13:F28" si="5">E13/$C$37*1000</f>
        <v>120.09965823391646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1.2700499160361449</v>
      </c>
      <c r="D14" s="8">
        <f t="shared" si="4"/>
        <v>3.7340132185815569</v>
      </c>
      <c r="E14" s="7">
        <v>1.2700499160361449</v>
      </c>
      <c r="F14" s="8">
        <f t="shared" si="5"/>
        <v>3.7340132185815569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1.590079101491618</v>
      </c>
      <c r="D15" s="8">
        <f t="shared" si="4"/>
        <v>4.6749157718860967</v>
      </c>
      <c r="E15" s="7">
        <v>1.590079101491618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141.31500228571102</v>
      </c>
      <c r="D16" s="12">
        <f>C16/$C$37*1000</f>
        <v>415.47350214832863</v>
      </c>
      <c r="E16" s="15">
        <v>136.91332466</v>
      </c>
      <c r="F16" s="12">
        <f t="shared" si="5"/>
        <v>402.53233957604448</v>
      </c>
      <c r="G16" s="15">
        <v>4.4016776257110291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36.51072841032336</v>
      </c>
      <c r="D17" s="17">
        <f t="shared" si="7"/>
        <v>107.34345223980056</v>
      </c>
      <c r="E17" s="15">
        <f t="shared" si="7"/>
        <v>35.345470197005938</v>
      </c>
      <c r="F17" s="17">
        <f t="shared" si="7"/>
        <v>103.91753211126903</v>
      </c>
      <c r="G17" s="15">
        <f t="shared" si="7"/>
        <v>1.1652582133174245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31.089300503656425</v>
      </c>
      <c r="D18" s="8">
        <f>C18/$C$37*1000</f>
        <v>91.404170474984355</v>
      </c>
      <c r="E18" s="7">
        <v>30.120931425999999</v>
      </c>
      <c r="F18" s="8">
        <f t="shared" si="5"/>
        <v>88.557114709081816</v>
      </c>
      <c r="G18" s="7">
        <v>0.96836907765642632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5.4214279066669366</v>
      </c>
      <c r="D20" s="8">
        <f t="shared" si="10"/>
        <v>15.939281764816206</v>
      </c>
      <c r="E20" s="7">
        <v>5.2245387710059381</v>
      </c>
      <c r="F20" s="8">
        <f t="shared" si="5"/>
        <v>15.360417402187217</v>
      </c>
      <c r="G20" s="7">
        <v>0.19688913566099814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247.19467427068039</v>
      </c>
      <c r="D21" s="21">
        <f t="shared" si="12"/>
        <v>726.76527877776255</v>
      </c>
      <c r="E21" s="20">
        <f t="shared" si="12"/>
        <v>245.66658298597446</v>
      </c>
      <c r="F21" s="21">
        <f t="shared" si="12"/>
        <v>722.27261043123053</v>
      </c>
      <c r="G21" s="20">
        <f t="shared" si="12"/>
        <v>1.528091284705982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140.94379492294684</v>
      </c>
      <c r="D22" s="24">
        <f>C22/$C$37*1000</f>
        <v>414.38213307543242</v>
      </c>
      <c r="E22" s="23">
        <v>140.07251812343415</v>
      </c>
      <c r="F22" s="24">
        <f t="shared" si="5"/>
        <v>411.82053368839604</v>
      </c>
      <c r="G22" s="23">
        <v>0.87127679951269799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31.007634883048308</v>
      </c>
      <c r="D23" s="24">
        <f t="shared" ref="D23:D24" si="14">C23/$C$37*1000</f>
        <v>91.164069276595143</v>
      </c>
      <c r="E23" s="23">
        <v>30.815953987155513</v>
      </c>
      <c r="F23" s="24">
        <f t="shared" si="5"/>
        <v>90.600517411447129</v>
      </c>
      <c r="G23" s="23">
        <v>0.19168089589279355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75.243244464685262</v>
      </c>
      <c r="D24" s="24">
        <f t="shared" si="14"/>
        <v>221.21907642573504</v>
      </c>
      <c r="E24" s="23">
        <v>74.778110875384769</v>
      </c>
      <c r="F24" s="24">
        <f t="shared" si="5"/>
        <v>219.85155933138734</v>
      </c>
      <c r="G24" s="23">
        <v>0.46513358930049037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67.126279298172335</v>
      </c>
      <c r="D25" s="27">
        <f t="shared" ref="D25" si="17">D26+D27+D28</f>
        <v>197.35477405160478</v>
      </c>
      <c r="E25" s="26">
        <f>E26+E27+E28</f>
        <v>66.711322614041052</v>
      </c>
      <c r="F25" s="27">
        <f t="shared" ref="F25" si="18">F26+F27+F28</f>
        <v>196.13477968435907</v>
      </c>
      <c r="G25" s="26">
        <f>G26+G27+G28</f>
        <v>0.41495668413129361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41.126041571702096</v>
      </c>
      <c r="D26" s="24">
        <f>C26/$C$37*1000</f>
        <v>120.91271446712167</v>
      </c>
      <c r="E26" s="23">
        <v>40.871811395078801</v>
      </c>
      <c r="F26" s="24">
        <f t="shared" si="5"/>
        <v>120.16526444323875</v>
      </c>
      <c r="G26" s="23">
        <v>0.25423017662329878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9.0477291457744631</v>
      </c>
      <c r="D27" s="24">
        <f t="shared" ref="D27:D28" si="21">C27/$C$37*1000</f>
        <v>26.600797182766776</v>
      </c>
      <c r="E27" s="23">
        <v>8.9917985069173376</v>
      </c>
      <c r="F27" s="24">
        <f t="shared" si="5"/>
        <v>26.436358177512531</v>
      </c>
      <c r="G27" s="23">
        <v>5.5930638857125729E-2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16.952508580695778</v>
      </c>
      <c r="D28" s="24">
        <f t="shared" si="21"/>
        <v>49.841262401716335</v>
      </c>
      <c r="E28" s="23">
        <v>16.84771271204491</v>
      </c>
      <c r="F28" s="24">
        <f t="shared" si="5"/>
        <v>49.533157063607767</v>
      </c>
      <c r="G28" s="23">
        <v>0.10479586865086908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1338.5050296487839</v>
      </c>
      <c r="D29" s="27">
        <f>C29/C37*1000</f>
        <v>3935.2748350594889</v>
      </c>
      <c r="E29" s="26">
        <f>E10+E25</f>
        <v>1330.9950458409182</v>
      </c>
      <c r="F29" s="27">
        <f>E29/E37*1000-0.01</f>
        <v>3913.1850896448955</v>
      </c>
      <c r="G29" s="26">
        <f>G10+G25</f>
        <v>7.5099838078657299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62.642067999999995</v>
      </c>
      <c r="D30" s="24">
        <f>C30/C37*1000</f>
        <v>184.17095816305527</v>
      </c>
      <c r="E30" s="23">
        <f>E31+E32</f>
        <v>62.290599999999998</v>
      </c>
      <c r="F30" s="24">
        <f>E30/E37*1000</f>
        <v>183.13762384970454</v>
      </c>
      <c r="G30" s="23">
        <f>G31+G32</f>
        <v>0.351468</v>
      </c>
      <c r="H30" s="24">
        <f>G30/G37*1000</f>
        <v>1.0333343133507777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11.778878000000001</v>
      </c>
      <c r="D31" s="24">
        <f>C31/$C$37*1000</f>
        <v>34.630517743215826</v>
      </c>
      <c r="E31" s="23">
        <v>11.71279</v>
      </c>
      <c r="F31" s="24">
        <f>E31/$C$37*1000</f>
        <v>34.436215564637052</v>
      </c>
      <c r="G31" s="23">
        <v>6.6087999999999994E-2</v>
      </c>
      <c r="H31" s="24">
        <f>G31/$G$37*1000</f>
        <v>0.19430217857877868</v>
      </c>
    </row>
    <row r="32" spans="1:11" ht="15.75" x14ac:dyDescent="0.25">
      <c r="A32" s="18" t="s">
        <v>43</v>
      </c>
      <c r="B32" s="22" t="s">
        <v>44</v>
      </c>
      <c r="C32" s="23">
        <f t="shared" si="24"/>
        <v>50.863190000000003</v>
      </c>
      <c r="D32" s="24">
        <f>C32/$C$37*1000</f>
        <v>149.54044041983948</v>
      </c>
      <c r="E32" s="23">
        <v>50.577809999999999</v>
      </c>
      <c r="F32" s="24">
        <f>E32/$C$37*1000</f>
        <v>148.70140828506749</v>
      </c>
      <c r="G32" s="23">
        <v>0.28538000000000002</v>
      </c>
      <c r="H32" s="24">
        <f>G32/$G$37*1000</f>
        <v>0.83903213477199901</v>
      </c>
    </row>
    <row r="33" spans="1:8" ht="15.75" x14ac:dyDescent="0.25">
      <c r="A33" s="29">
        <v>5</v>
      </c>
      <c r="B33" s="22" t="s">
        <v>45</v>
      </c>
      <c r="C33" s="23">
        <f>E33+G33</f>
        <v>1401.147097648784</v>
      </c>
      <c r="D33" s="24" t="s">
        <v>46</v>
      </c>
      <c r="E33" s="23">
        <f>E29+E30</f>
        <v>1393.2856458409183</v>
      </c>
      <c r="F33" s="24" t="s">
        <v>46</v>
      </c>
      <c r="G33" s="23">
        <f>G29+G30</f>
        <v>7.8614518078657296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D29+D30-0.01</f>
        <v>4119.4357932225439</v>
      </c>
      <c r="E34" s="26" t="s">
        <v>46</v>
      </c>
      <c r="F34" s="27">
        <f>F29+F30+0.01</f>
        <v>4096.3327134946003</v>
      </c>
      <c r="G34" s="50"/>
      <c r="H34" s="27">
        <f>H29+H30</f>
        <v>23.113079727944402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823.89</v>
      </c>
      <c r="E35" s="31" t="s">
        <v>46</v>
      </c>
      <c r="F35" s="24">
        <v>819.27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4943.3257932225442</v>
      </c>
      <c r="E36" s="33" t="s">
        <v>46</v>
      </c>
      <c r="F36" s="27">
        <f>F34+F35</f>
        <v>4915.6027134945998</v>
      </c>
      <c r="G36" s="50"/>
      <c r="H36" s="27">
        <f>H34+H35</f>
        <v>27.733079727944403</v>
      </c>
    </row>
    <row r="37" spans="1:8" s="38" customFormat="1" ht="31.5" x14ac:dyDescent="0.25">
      <c r="A37" s="34">
        <v>9</v>
      </c>
      <c r="B37" s="35" t="s">
        <v>90</v>
      </c>
      <c r="C37" s="59">
        <v>340.13</v>
      </c>
      <c r="D37" s="54" t="s">
        <v>46</v>
      </c>
      <c r="E37" s="57">
        <v>340.13</v>
      </c>
      <c r="F37" s="37"/>
      <c r="G37" s="58">
        <v>340.13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61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74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0" customHeight="1" x14ac:dyDescent="0.25">
      <c r="A7" s="88" t="s">
        <v>94</v>
      </c>
      <c r="B7" s="88"/>
      <c r="C7" s="88"/>
      <c r="D7" s="88"/>
      <c r="E7" s="3"/>
      <c r="F7" s="3"/>
    </row>
    <row r="8" spans="1:11" ht="39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472.61859557620653</v>
      </c>
      <c r="D10" s="8">
        <f t="shared" si="0"/>
        <v>3731.9851198373854</v>
      </c>
      <c r="E10" s="55">
        <f>E11+E16+E17+E21</f>
        <v>469.9769167035704</v>
      </c>
      <c r="F10" s="56">
        <f t="shared" ref="F10" si="1">F11+F16+F17+F21</f>
        <v>3711.1253687900376</v>
      </c>
      <c r="G10" s="7">
        <f t="shared" si="0"/>
        <v>2.641678872636136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314.37150105874639</v>
      </c>
      <c r="D11" s="12">
        <f t="shared" si="2"/>
        <v>2482.4028826496078</v>
      </c>
      <c r="E11" s="11">
        <f t="shared" si="2"/>
        <v>314.37150105874639</v>
      </c>
      <c r="F11" s="12">
        <f t="shared" si="2"/>
        <v>2482.4028826496078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296.83129782401352</v>
      </c>
      <c r="D12" s="8">
        <f>C12/$C$37*1000</f>
        <v>2343.8984351232907</v>
      </c>
      <c r="E12" s="7">
        <v>296.83129782401352</v>
      </c>
      <c r="F12" s="8">
        <f>E12/$C$37*1000</f>
        <v>2343.8984351232907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16.475296467380002</v>
      </c>
      <c r="D13" s="8">
        <f t="shared" ref="D13:D15" si="4">C13/$C$37*1000</f>
        <v>130.09551853584966</v>
      </c>
      <c r="E13" s="7">
        <v>16.475296467380002</v>
      </c>
      <c r="F13" s="8">
        <f t="shared" ref="F13:F28" si="5">E13/$C$37*1000</f>
        <v>130.09551853584966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0.47287543400116833</v>
      </c>
      <c r="D14" s="8">
        <f t="shared" si="4"/>
        <v>3.7340132185815564</v>
      </c>
      <c r="E14" s="7">
        <v>0.47287543400116833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0.59203133335165525</v>
      </c>
      <c r="D15" s="8">
        <f t="shared" si="4"/>
        <v>4.6749157718860967</v>
      </c>
      <c r="E15" s="7">
        <v>0.59203133335165525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52.615564828154071</v>
      </c>
      <c r="D16" s="12">
        <f>C16/$C$37*1000</f>
        <v>415.47350622357919</v>
      </c>
      <c r="E16" s="15">
        <v>50.976695999999997</v>
      </c>
      <c r="F16" s="12">
        <f t="shared" si="5"/>
        <v>402.53234365129498</v>
      </c>
      <c r="G16" s="15">
        <v>1.6388688281540726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13.593974784890221</v>
      </c>
      <c r="D17" s="17">
        <f t="shared" si="7"/>
        <v>107.34345218643574</v>
      </c>
      <c r="E17" s="15">
        <f t="shared" si="7"/>
        <v>13.160116259812989</v>
      </c>
      <c r="F17" s="17">
        <f t="shared" si="7"/>
        <v>103.91753205790421</v>
      </c>
      <c r="G17" s="15">
        <f t="shared" si="7"/>
        <v>0.43385852507723116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11.575424142193897</v>
      </c>
      <c r="D18" s="8">
        <f>C18/$C$37*1000</f>
        <v>91.40417042161954</v>
      </c>
      <c r="E18" s="7">
        <v>11.214873000000001</v>
      </c>
      <c r="F18" s="8">
        <f t="shared" si="5"/>
        <v>88.557114655717001</v>
      </c>
      <c r="G18" s="7">
        <v>0.36055114219389595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2.018550642696324</v>
      </c>
      <c r="D20" s="8">
        <f t="shared" si="10"/>
        <v>15.939281764816203</v>
      </c>
      <c r="E20" s="7">
        <v>1.945243259812989</v>
      </c>
      <c r="F20" s="8">
        <f t="shared" si="5"/>
        <v>15.360417402187215</v>
      </c>
      <c r="G20" s="7">
        <v>7.3307382883335201E-2</v>
      </c>
      <c r="H20" s="8">
        <f t="shared" si="11"/>
        <v>0.57886436262898922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92.03755490441587</v>
      </c>
      <c r="D21" s="21">
        <f t="shared" si="12"/>
        <v>726.76527877776266</v>
      </c>
      <c r="E21" s="20">
        <f t="shared" si="12"/>
        <v>91.468603385011036</v>
      </c>
      <c r="F21" s="21">
        <f t="shared" si="12"/>
        <v>722.27261043123053</v>
      </c>
      <c r="G21" s="20">
        <f t="shared" si="12"/>
        <v>0.56895151940483213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52.47735333267277</v>
      </c>
      <c r="D22" s="24">
        <f>C22/$C$37*1000</f>
        <v>414.38213307543248</v>
      </c>
      <c r="E22" s="23">
        <v>52.15295238629848</v>
      </c>
      <c r="F22" s="24">
        <f t="shared" si="5"/>
        <v>411.8205336883961</v>
      </c>
      <c r="G22" s="23">
        <v>0.3244009463742924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11.54501773318801</v>
      </c>
      <c r="D23" s="24">
        <f t="shared" ref="D23:D24" si="14">C23/$C$37*1000</f>
        <v>91.164069276595143</v>
      </c>
      <c r="E23" s="23">
        <v>11.473649524985666</v>
      </c>
      <c r="F23" s="24">
        <f t="shared" si="5"/>
        <v>90.600517411447129</v>
      </c>
      <c r="G23" s="23">
        <v>7.1368208202344324E-2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28.015183838555089</v>
      </c>
      <c r="D24" s="24">
        <f t="shared" si="14"/>
        <v>221.21907642573507</v>
      </c>
      <c r="E24" s="23">
        <v>27.842001473726892</v>
      </c>
      <c r="F24" s="24">
        <f t="shared" si="5"/>
        <v>219.85155933138734</v>
      </c>
      <c r="G24" s="23">
        <v>0.17318236482819541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24.993008585895236</v>
      </c>
      <c r="D25" s="27">
        <f t="shared" ref="D25" si="17">D26+D27+D28</f>
        <v>197.35477405160481</v>
      </c>
      <c r="E25" s="26">
        <f>E26+E27+E28</f>
        <v>24.838508499227235</v>
      </c>
      <c r="F25" s="27">
        <f t="shared" ref="F25" si="18">F26+F27+F28</f>
        <v>196.13477968435907</v>
      </c>
      <c r="G25" s="26">
        <f>G26+G27+G28</f>
        <v>0.15450008666800052</v>
      </c>
      <c r="H25" s="27">
        <f t="shared" ref="H25" si="19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15.312386160116292</v>
      </c>
      <c r="D26" s="24">
        <f>C26/$C$37*1000</f>
        <v>120.91271446712169</v>
      </c>
      <c r="E26" s="23">
        <v>15.217729089091758</v>
      </c>
      <c r="F26" s="24">
        <f t="shared" si="5"/>
        <v>120.16526444323877</v>
      </c>
      <c r="G26" s="23">
        <v>9.465707102453344E-2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3.3687249552255847</v>
      </c>
      <c r="D27" s="24">
        <f t="shared" ref="D27:D28" si="21">C27/$C$37*1000</f>
        <v>26.600797182766776</v>
      </c>
      <c r="E27" s="23">
        <v>3.3479003996001873</v>
      </c>
      <c r="F27" s="24">
        <f t="shared" si="5"/>
        <v>26.436358177512531</v>
      </c>
      <c r="G27" s="23">
        <v>2.0824555625397353E-2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6.3118974705533573</v>
      </c>
      <c r="D28" s="24">
        <f t="shared" si="21"/>
        <v>49.841262401716335</v>
      </c>
      <c r="E28" s="23">
        <v>6.2728790105352878</v>
      </c>
      <c r="F28" s="24">
        <f t="shared" si="5"/>
        <v>49.533157063607767</v>
      </c>
      <c r="G28" s="23">
        <v>3.9018460018069745E-2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497.61160416210174</v>
      </c>
      <c r="D29" s="27">
        <f>C29/C37*1000</f>
        <v>3929.3398938889904</v>
      </c>
      <c r="E29" s="26">
        <f>E10+E25</f>
        <v>494.81542520279766</v>
      </c>
      <c r="F29" s="27">
        <f>E29/E37*1000</f>
        <v>3907.2601484743973</v>
      </c>
      <c r="G29" s="26">
        <f>G10+G25</f>
        <v>2.7961789593041364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23.288262159999999</v>
      </c>
      <c r="D30" s="24">
        <f>C30/C37*1000</f>
        <v>183.89341566645609</v>
      </c>
      <c r="E30" s="23">
        <f>E31+E32</f>
        <v>23.157399999999999</v>
      </c>
      <c r="F30" s="24">
        <f>E30/E37*1000</f>
        <v>182.8600758054327</v>
      </c>
      <c r="G30" s="23">
        <f>G31+G32</f>
        <v>0.13086216000000001</v>
      </c>
      <c r="H30" s="24">
        <f>G30/G37*1000</f>
        <v>1.0333398610233733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4.3790213599999994</v>
      </c>
      <c r="D31" s="24">
        <f>C31/$C$37*1000-0.01</f>
        <v>34.568500947567905</v>
      </c>
      <c r="E31" s="23">
        <v>4.3544147999999998</v>
      </c>
      <c r="F31" s="24">
        <f>E31/$C$37*1000</f>
        <v>34.384197725837012</v>
      </c>
      <c r="G31" s="23">
        <v>2.460656E-2</v>
      </c>
      <c r="H31" s="24">
        <f>G31/$G$37*1000</f>
        <v>0.19430322173089071</v>
      </c>
    </row>
    <row r="32" spans="1:11" ht="15.75" x14ac:dyDescent="0.25">
      <c r="A32" s="18" t="s">
        <v>43</v>
      </c>
      <c r="B32" s="22" t="s">
        <v>44</v>
      </c>
      <c r="C32" s="23">
        <f t="shared" si="24"/>
        <v>18.909240799999999</v>
      </c>
      <c r="D32" s="24">
        <f>C32/$C$37*1000+0.01</f>
        <v>149.32491471888818</v>
      </c>
      <c r="E32" s="23">
        <v>18.802985199999998</v>
      </c>
      <c r="F32" s="24">
        <f>E32/$C$37*1000</f>
        <v>148.4758780795957</v>
      </c>
      <c r="G32" s="23">
        <v>0.10625560000000001</v>
      </c>
      <c r="H32" s="24">
        <f>G32/$G$37*1000</f>
        <v>0.83903663929248273</v>
      </c>
    </row>
    <row r="33" spans="1:8" ht="15.75" x14ac:dyDescent="0.25">
      <c r="A33" s="29">
        <v>5</v>
      </c>
      <c r="B33" s="22" t="s">
        <v>45</v>
      </c>
      <c r="C33" s="23">
        <f>E33+G33</f>
        <v>520.89986632210184</v>
      </c>
      <c r="D33" s="24" t="s">
        <v>46</v>
      </c>
      <c r="E33" s="23">
        <f>E29+E30</f>
        <v>517.97282520279771</v>
      </c>
      <c r="F33" s="24" t="s">
        <v>46</v>
      </c>
      <c r="G33" s="23">
        <f>G29+G30</f>
        <v>2.9270411193041364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4113.2333095554468</v>
      </c>
      <c r="E34" s="26" t="s">
        <v>46</v>
      </c>
      <c r="F34" s="27">
        <f>F29+F30</f>
        <v>4090.1202242798299</v>
      </c>
      <c r="G34" s="50"/>
      <c r="H34" s="27">
        <f>H29+H30</f>
        <v>23.113085275616996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822.64</v>
      </c>
      <c r="E35" s="31" t="s">
        <v>46</v>
      </c>
      <c r="F35" s="24">
        <v>818.02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4935.8733095554471</v>
      </c>
      <c r="E36" s="33" t="s">
        <v>46</v>
      </c>
      <c r="F36" s="27">
        <f>F34+F35</f>
        <v>4908.1402242798304</v>
      </c>
      <c r="G36" s="50"/>
      <c r="H36" s="27">
        <f>H34+H35</f>
        <v>27.733085275616997</v>
      </c>
    </row>
    <row r="37" spans="1:8" s="38" customFormat="1" ht="31.5" x14ac:dyDescent="0.25">
      <c r="A37" s="34">
        <v>9</v>
      </c>
      <c r="B37" s="35" t="s">
        <v>90</v>
      </c>
      <c r="C37" s="59">
        <v>126.64</v>
      </c>
      <c r="D37" s="54" t="s">
        <v>46</v>
      </c>
      <c r="E37" s="57">
        <v>126.64</v>
      </c>
      <c r="F37" s="37"/>
      <c r="G37" s="58">
        <v>126.64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43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I8" sqref="A8:XFD8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75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0.75" customHeight="1" x14ac:dyDescent="0.25">
      <c r="A7" s="88" t="s">
        <v>94</v>
      </c>
      <c r="B7" s="88"/>
      <c r="C7" s="88"/>
      <c r="D7" s="88"/>
      <c r="E7" s="3"/>
      <c r="F7" s="3"/>
    </row>
    <row r="8" spans="1:11" ht="43.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1227.1528662849666</v>
      </c>
      <c r="D10" s="8">
        <f t="shared" si="0"/>
        <v>3323.9960623136858</v>
      </c>
      <c r="E10" s="55">
        <f>E11+E16+E17+E21</f>
        <v>1219.4518633933067</v>
      </c>
      <c r="F10" s="56">
        <f t="shared" ref="F10" si="1">F11+F16+F17+F21</f>
        <v>3303.136311266338</v>
      </c>
      <c r="G10" s="7">
        <f t="shared" si="0"/>
        <v>7.7010028916598916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765.83210107776551</v>
      </c>
      <c r="D11" s="12">
        <f t="shared" si="2"/>
        <v>2074.4138389884756</v>
      </c>
      <c r="E11" s="11">
        <f t="shared" si="2"/>
        <v>765.83210107776551</v>
      </c>
      <c r="F11" s="12">
        <f t="shared" si="2"/>
        <v>2074.4138389884756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711.28473426417065</v>
      </c>
      <c r="D12" s="8">
        <f>C12/$C$37*1000</f>
        <v>1926.661071196085</v>
      </c>
      <c r="E12" s="7">
        <v>711.28473426417065</v>
      </c>
      <c r="F12" s="8">
        <f>E12/$C$37*1000</f>
        <v>1926.661071196085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51.442958408894008</v>
      </c>
      <c r="D13" s="8">
        <f t="shared" ref="D13:D15" si="4">C13/$C$37*1000</f>
        <v>139.3438388019232</v>
      </c>
      <c r="E13" s="7">
        <v>51.442958408894008</v>
      </c>
      <c r="F13" s="8">
        <f t="shared" ref="F13:F28" si="5">E13/$C$37*1000</f>
        <v>139.3438388019232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1.3785230000359392</v>
      </c>
      <c r="D14" s="8">
        <f t="shared" si="4"/>
        <v>3.7340132185815569</v>
      </c>
      <c r="E14" s="7">
        <v>1.3785230000359392</v>
      </c>
      <c r="F14" s="8">
        <f t="shared" si="5"/>
        <v>3.7340132185815569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1.7258854046649093</v>
      </c>
      <c r="D15" s="8">
        <f t="shared" si="4"/>
        <v>4.6749157718860967</v>
      </c>
      <c r="E15" s="7">
        <v>1.7258854046649093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153.38450439843589</v>
      </c>
      <c r="D16" s="12">
        <f>C16/$C$37*1000</f>
        <v>415.47349368447885</v>
      </c>
      <c r="E16" s="15">
        <v>148.606886</v>
      </c>
      <c r="F16" s="12">
        <f t="shared" si="5"/>
        <v>402.53233111219458</v>
      </c>
      <c r="G16" s="15">
        <v>4.7776183984358855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39.629055189590744</v>
      </c>
      <c r="D17" s="17">
        <f t="shared" si="7"/>
        <v>107.34345086296858</v>
      </c>
      <c r="E17" s="15">
        <f t="shared" si="7"/>
        <v>38.364273996539474</v>
      </c>
      <c r="F17" s="17">
        <f t="shared" si="7"/>
        <v>103.91753073443707</v>
      </c>
      <c r="G17" s="15">
        <f t="shared" si="7"/>
        <v>1.2647811930512651</v>
      </c>
      <c r="H17" s="17">
        <f t="shared" si="7"/>
        <v>3.4259201285315162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33.744591147655896</v>
      </c>
      <c r="D18" s="8">
        <f>C18/$C$37*1000</f>
        <v>91.40416909815238</v>
      </c>
      <c r="E18" s="7">
        <v>32.693515099999999</v>
      </c>
      <c r="F18" s="8">
        <f t="shared" si="5"/>
        <v>88.557113332249841</v>
      </c>
      <c r="G18" s="7">
        <v>1.0510760476558949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5.8844640419348471</v>
      </c>
      <c r="D20" s="8">
        <f t="shared" si="10"/>
        <v>15.939281764816206</v>
      </c>
      <c r="E20" s="7">
        <v>5.6707588965394766</v>
      </c>
      <c r="F20" s="8">
        <f t="shared" si="5"/>
        <v>15.360417402187217</v>
      </c>
      <c r="G20" s="7">
        <v>0.21370514539537028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268.30720561917445</v>
      </c>
      <c r="D21" s="21">
        <f t="shared" si="12"/>
        <v>726.76527877776277</v>
      </c>
      <c r="E21" s="20">
        <f t="shared" si="12"/>
        <v>266.64860231900172</v>
      </c>
      <c r="F21" s="21">
        <f t="shared" si="12"/>
        <v>722.27261043123053</v>
      </c>
      <c r="G21" s="20">
        <f t="shared" si="12"/>
        <v>1.6586033001727412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152.98159588878818</v>
      </c>
      <c r="D22" s="24">
        <f>C22/$C$37*1000</f>
        <v>414.38213307543253</v>
      </c>
      <c r="E22" s="23">
        <v>152.03590462708206</v>
      </c>
      <c r="F22" s="24">
        <f t="shared" si="5"/>
        <v>411.82053368839604</v>
      </c>
      <c r="G22" s="23">
        <v>0.94569126170610607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33.655951095533403</v>
      </c>
      <c r="D23" s="24">
        <f t="shared" ref="D23:D24" si="14">C23/$C$37*1000</f>
        <v>91.164069276595157</v>
      </c>
      <c r="E23" s="23">
        <v>33.447899017958058</v>
      </c>
      <c r="F23" s="24">
        <f t="shared" si="5"/>
        <v>90.600517411447143</v>
      </c>
      <c r="G23" s="23">
        <v>0.20805207757534333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81.669658634852865</v>
      </c>
      <c r="D24" s="24">
        <f t="shared" si="14"/>
        <v>221.21907642573504</v>
      </c>
      <c r="E24" s="23">
        <v>81.16479867396157</v>
      </c>
      <c r="F24" s="24">
        <f t="shared" si="5"/>
        <v>219.85155933138731</v>
      </c>
      <c r="G24" s="23">
        <v>0.5048599608912917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72.85943548437146</v>
      </c>
      <c r="D25" s="27">
        <f t="shared" ref="D25" si="17">D26+D27+D28</f>
        <v>197.35477405160481</v>
      </c>
      <c r="E25" s="26">
        <f>E26+E27+E28</f>
        <v>72.409037963871683</v>
      </c>
      <c r="F25" s="27">
        <f t="shared" ref="F25" si="18">F26+F27+F28</f>
        <v>196.13477968435907</v>
      </c>
      <c r="G25" s="26">
        <f>G26+G27+G28</f>
        <v>0.45039752049978238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44.638555926971989</v>
      </c>
      <c r="D26" s="24">
        <f>C26/$C$37*1000</f>
        <v>120.91271446712169</v>
      </c>
      <c r="E26" s="23">
        <v>44.362612327154892</v>
      </c>
      <c r="F26" s="24">
        <f t="shared" si="5"/>
        <v>120.16526444323877</v>
      </c>
      <c r="G26" s="23">
        <v>0.27594359981709771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9.8204823039338383</v>
      </c>
      <c r="D27" s="24">
        <f t="shared" ref="D27:D28" si="21">C27/$C$37*1000</f>
        <v>26.600797182766776</v>
      </c>
      <c r="E27" s="23">
        <v>9.7597747119740763</v>
      </c>
      <c r="F27" s="24">
        <f t="shared" si="5"/>
        <v>26.436358177512531</v>
      </c>
      <c r="G27" s="23">
        <v>6.0707591959761498E-2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18.400397253465638</v>
      </c>
      <c r="D28" s="24">
        <f t="shared" si="21"/>
        <v>49.841262401716335</v>
      </c>
      <c r="E28" s="23">
        <v>18.286650924742716</v>
      </c>
      <c r="F28" s="24">
        <f t="shared" si="5"/>
        <v>49.533157063607767</v>
      </c>
      <c r="G28" s="23">
        <v>0.11374632872292316</v>
      </c>
      <c r="H28" s="24">
        <f t="shared" si="22"/>
        <v>0.30810533810857349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1300.0123017693381</v>
      </c>
      <c r="D29" s="27">
        <f>C29/C37*1000</f>
        <v>3521.3508363652909</v>
      </c>
      <c r="E29" s="26">
        <f>E10+E25</f>
        <v>1291.8609013571784</v>
      </c>
      <c r="F29" s="27">
        <f>E29/E37*1000</f>
        <v>3499.2710909506968</v>
      </c>
      <c r="G29" s="26">
        <f>G10+G25</f>
        <v>8.1514004121596741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60.840585519999998</v>
      </c>
      <c r="D30" s="24">
        <f>C30/C37*1000</f>
        <v>164.79924567961427</v>
      </c>
      <c r="E30" s="23">
        <f>E31+E32</f>
        <v>60.459099999999999</v>
      </c>
      <c r="F30" s="24">
        <f>E30/E37*1000</f>
        <v>163.76591364645969</v>
      </c>
      <c r="G30" s="23">
        <f>G31+G32</f>
        <v>0.38148552000000002</v>
      </c>
      <c r="H30" s="24">
        <f>G30/G37*1000</f>
        <v>1.0333320331545588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11.440118120000001</v>
      </c>
      <c r="D31" s="24">
        <f>C31/$C$37*1000-0.01</f>
        <v>30.977914079852646</v>
      </c>
      <c r="E31" s="23">
        <v>11.3683858</v>
      </c>
      <c r="F31" s="24">
        <f>E31/$C$37*1000</f>
        <v>30.793612330028715</v>
      </c>
      <c r="G31" s="23">
        <v>7.1732320000000002E-2</v>
      </c>
      <c r="H31" s="24">
        <f>G31/$G$37*1000</f>
        <v>0.19430174982393414</v>
      </c>
    </row>
    <row r="32" spans="1:11" ht="15.75" x14ac:dyDescent="0.25">
      <c r="A32" s="18" t="s">
        <v>43</v>
      </c>
      <c r="B32" s="22" t="s">
        <v>44</v>
      </c>
      <c r="C32" s="23">
        <f t="shared" si="24"/>
        <v>49.400467400000004</v>
      </c>
      <c r="D32" s="24">
        <f>C32/$C$37*1000</f>
        <v>133.81133159976164</v>
      </c>
      <c r="E32" s="23">
        <v>49.090714200000001</v>
      </c>
      <c r="F32" s="24">
        <f>E32/$C$37*1000</f>
        <v>132.97230131643101</v>
      </c>
      <c r="G32" s="23">
        <v>0.30975320000000001</v>
      </c>
      <c r="H32" s="24">
        <f>G32/$G$37*1000</f>
        <v>0.83903028333062468</v>
      </c>
    </row>
    <row r="33" spans="1:8" ht="15.75" x14ac:dyDescent="0.25">
      <c r="A33" s="29">
        <v>5</v>
      </c>
      <c r="B33" s="22" t="s">
        <v>45</v>
      </c>
      <c r="C33" s="23">
        <f>E33+G33</f>
        <v>1360.852887289338</v>
      </c>
      <c r="D33" s="24" t="s">
        <v>46</v>
      </c>
      <c r="E33" s="23">
        <f>E29+E30</f>
        <v>1352.3200013571784</v>
      </c>
      <c r="F33" s="24" t="s">
        <v>46</v>
      </c>
      <c r="G33" s="23">
        <f>G29+G30</f>
        <v>8.5328859321596742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3686.150082044905</v>
      </c>
      <c r="E34" s="26" t="s">
        <v>46</v>
      </c>
      <c r="F34" s="27">
        <f>F29+F30</f>
        <v>3663.0370045971567</v>
      </c>
      <c r="G34" s="50"/>
      <c r="H34" s="27">
        <f>H29+H30</f>
        <v>23.113077447748182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737.23</v>
      </c>
      <c r="E35" s="31" t="s">
        <v>46</v>
      </c>
      <c r="F35" s="24">
        <v>732.61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4423.3800820449051</v>
      </c>
      <c r="E36" s="33" t="s">
        <v>46</v>
      </c>
      <c r="F36" s="27">
        <f>F34+F35</f>
        <v>4395.6470045971564</v>
      </c>
      <c r="G36" s="50"/>
      <c r="H36" s="27">
        <f>H34+H35</f>
        <v>27.733077447748183</v>
      </c>
    </row>
    <row r="37" spans="1:8" s="38" customFormat="1" ht="31.5" x14ac:dyDescent="0.25">
      <c r="A37" s="34">
        <v>9</v>
      </c>
      <c r="B37" s="35" t="s">
        <v>90</v>
      </c>
      <c r="C37" s="59">
        <v>369.18</v>
      </c>
      <c r="D37" s="54" t="s">
        <v>46</v>
      </c>
      <c r="E37" s="57">
        <v>369.18</v>
      </c>
      <c r="F37" s="37"/>
      <c r="G37" s="58">
        <v>369.18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37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76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9.75" customHeight="1" x14ac:dyDescent="0.25">
      <c r="A7" s="88" t="s">
        <v>94</v>
      </c>
      <c r="B7" s="88"/>
      <c r="C7" s="88"/>
      <c r="D7" s="88"/>
      <c r="E7" s="3"/>
      <c r="F7" s="3"/>
    </row>
    <row r="8" spans="1:11" ht="31.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492.66956694119722</v>
      </c>
      <c r="D10" s="8">
        <f t="shared" si="0"/>
        <v>3562.0675796485939</v>
      </c>
      <c r="E10" s="55">
        <f>E11+E16+E17+E21</f>
        <v>489.78445477383855</v>
      </c>
      <c r="F10" s="56">
        <f t="shared" ref="F10" si="1">F11+F16+F17+F21</f>
        <v>3541.2078286012465</v>
      </c>
      <c r="G10" s="7">
        <f t="shared" si="0"/>
        <v>2.8851121673586855</v>
      </c>
      <c r="H10" s="8">
        <f t="shared" si="0"/>
        <v>20.859751047347878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319.8398483941985</v>
      </c>
      <c r="D11" s="12">
        <f t="shared" si="2"/>
        <v>2312.4853473660501</v>
      </c>
      <c r="E11" s="11">
        <f t="shared" si="2"/>
        <v>319.8398483941985</v>
      </c>
      <c r="F11" s="12">
        <f t="shared" si="2"/>
        <v>2312.4853473660501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308.56066944508888</v>
      </c>
      <c r="D12" s="8">
        <f>C12/$C$37*1000</f>
        <v>2230.9353585791978</v>
      </c>
      <c r="E12" s="7">
        <v>308.56066944508888</v>
      </c>
      <c r="F12" s="8">
        <f>E12/$C$37*1000</f>
        <v>2230.9353585791978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10.116139980438001</v>
      </c>
      <c r="D13" s="8">
        <f t="shared" ref="D13:D15" si="4">C13/$C$37*1000</f>
        <v>73.141059796384937</v>
      </c>
      <c r="E13" s="7">
        <v>10.116139980438001</v>
      </c>
      <c r="F13" s="8">
        <f t="shared" ref="F13:F28" si="5">E13/$C$37*1000</f>
        <v>73.141059796384937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0.5164513682620151</v>
      </c>
      <c r="D14" s="8">
        <f t="shared" si="4"/>
        <v>3.7340132185815564</v>
      </c>
      <c r="E14" s="7">
        <v>0.5164513682620151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0.64658760040956598</v>
      </c>
      <c r="D15" s="8">
        <f t="shared" si="4"/>
        <v>4.6749157718860959</v>
      </c>
      <c r="E15" s="7">
        <v>0.64658760040956598</v>
      </c>
      <c r="F15" s="8">
        <f t="shared" si="5"/>
        <v>4.6749157718860959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57.46413969537263</v>
      </c>
      <c r="D16" s="12">
        <f>C16/$C$37*1000</f>
        <v>415.47349935198196</v>
      </c>
      <c r="E16" s="15">
        <v>55.6742475</v>
      </c>
      <c r="F16" s="12">
        <f t="shared" si="5"/>
        <v>402.5323367796978</v>
      </c>
      <c r="G16" s="15">
        <v>1.7898921953726292</v>
      </c>
      <c r="H16" s="12">
        <f>G16/$G$37*1000</f>
        <v>12.94116257228421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14.846673143873709</v>
      </c>
      <c r="D17" s="17">
        <f t="shared" si="7"/>
        <v>107.34345415279957</v>
      </c>
      <c r="E17" s="15">
        <f t="shared" si="7"/>
        <v>14.372834130896514</v>
      </c>
      <c r="F17" s="17">
        <f t="shared" si="7"/>
        <v>103.91753402426805</v>
      </c>
      <c r="G17" s="15">
        <f t="shared" si="7"/>
        <v>0.473839012977194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12.642111082981978</v>
      </c>
      <c r="D18" s="8">
        <f>C18/$C$37*1000</f>
        <v>91.404172387983365</v>
      </c>
      <c r="E18" s="7">
        <v>12.2483348</v>
      </c>
      <c r="F18" s="8">
        <f t="shared" si="5"/>
        <v>88.557116622080841</v>
      </c>
      <c r="G18" s="7">
        <v>0.39377628298197848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2.2045620608917296</v>
      </c>
      <c r="D20" s="8">
        <f t="shared" si="10"/>
        <v>15.939281764816206</v>
      </c>
      <c r="E20" s="7">
        <v>2.1244993308965139</v>
      </c>
      <c r="F20" s="8">
        <f t="shared" si="5"/>
        <v>15.360417402187215</v>
      </c>
      <c r="G20" s="7">
        <v>8.006272999521552E-2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100.51890570775237</v>
      </c>
      <c r="D21" s="21">
        <f t="shared" si="12"/>
        <v>726.76527877776266</v>
      </c>
      <c r="E21" s="20">
        <f t="shared" si="12"/>
        <v>99.897524748743507</v>
      </c>
      <c r="F21" s="21">
        <f t="shared" si="12"/>
        <v>722.27261043123053</v>
      </c>
      <c r="G21" s="20">
        <f t="shared" si="12"/>
        <v>0.62138095900886237</v>
      </c>
      <c r="H21" s="21">
        <f t="shared" si="12"/>
        <v>4.4926683465321542</v>
      </c>
    </row>
    <row r="22" spans="1:11" ht="15.75" x14ac:dyDescent="0.25">
      <c r="A22" s="18" t="s">
        <v>29</v>
      </c>
      <c r="B22" s="22" t="s">
        <v>30</v>
      </c>
      <c r="C22" s="23">
        <f>E22+G22</f>
        <v>57.313192825663073</v>
      </c>
      <c r="D22" s="24">
        <f>C22/$C$37*1000</f>
        <v>414.38213307543253</v>
      </c>
      <c r="E22" s="23">
        <v>56.958898014442063</v>
      </c>
      <c r="F22" s="24">
        <f t="shared" si="5"/>
        <v>411.8205336883961</v>
      </c>
      <c r="G22" s="23">
        <v>0.35429481122100742</v>
      </c>
      <c r="H22" s="24">
        <f>G22/$G$37*1000</f>
        <v>2.5615993870364209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12.608902421645874</v>
      </c>
      <c r="D23" s="24">
        <f t="shared" ref="D23:D24" si="14">C23/$C$37*1000</f>
        <v>91.164069276595143</v>
      </c>
      <c r="E23" s="23">
        <v>12.530957563177253</v>
      </c>
      <c r="F23" s="24">
        <f t="shared" si="5"/>
        <v>90.600517411447129</v>
      </c>
      <c r="G23" s="23">
        <v>7.7944858468621633E-2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30.596810460443415</v>
      </c>
      <c r="D24" s="24">
        <f t="shared" si="14"/>
        <v>221.21907642573504</v>
      </c>
      <c r="E24" s="23">
        <v>30.40766917112418</v>
      </c>
      <c r="F24" s="24">
        <f t="shared" si="5"/>
        <v>219.85155933138731</v>
      </c>
      <c r="G24" s="23">
        <v>0.1891412893192333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27.296138799077461</v>
      </c>
      <c r="D25" s="27">
        <f t="shared" ref="D25" si="17">D26+D27+D28</f>
        <v>197.35477405160478</v>
      </c>
      <c r="E25" s="26">
        <f>E26+E27+E28</f>
        <v>27.127401378143702</v>
      </c>
      <c r="F25" s="27">
        <f t="shared" ref="F25" si="18">F26+F27+F28</f>
        <v>196.13477968435907</v>
      </c>
      <c r="G25" s="26">
        <f>G26+G27+G28</f>
        <v>0.16873742093375832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16.7234375379476</v>
      </c>
      <c r="D26" s="24">
        <f>C26/$C$37*1000</f>
        <v>120.91271446712167</v>
      </c>
      <c r="E26" s="23">
        <v>16.620057725144353</v>
      </c>
      <c r="F26" s="24">
        <f t="shared" si="5"/>
        <v>120.16526444323875</v>
      </c>
      <c r="G26" s="23">
        <v>0.10337981280324715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3.6791562583484727</v>
      </c>
      <c r="D27" s="24">
        <f t="shared" ref="D27:D28" si="21">C27/$C$37*1000</f>
        <v>26.600797182766776</v>
      </c>
      <c r="E27" s="23">
        <v>3.6564126995317583</v>
      </c>
      <c r="F27" s="24">
        <f t="shared" si="5"/>
        <v>26.436358177512531</v>
      </c>
      <c r="G27" s="23">
        <v>2.2743558816714374E-2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6.8935450027813872</v>
      </c>
      <c r="D28" s="24">
        <f t="shared" si="21"/>
        <v>49.841262401716335</v>
      </c>
      <c r="E28" s="23">
        <v>6.8509309534675902</v>
      </c>
      <c r="F28" s="24">
        <f t="shared" si="5"/>
        <v>49.533157063607767</v>
      </c>
      <c r="G28" s="23">
        <v>4.2614049313796795E-2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519.96570574027464</v>
      </c>
      <c r="D29" s="27">
        <f>C29/C37*1000</f>
        <v>3759.4223537001994</v>
      </c>
      <c r="E29" s="26">
        <f>E10+E25</f>
        <v>516.91185615198219</v>
      </c>
      <c r="F29" s="27">
        <f>E29/E37*1000</f>
        <v>3737.3426082856063</v>
      </c>
      <c r="G29" s="26">
        <f>G10+G25</f>
        <v>3.0538495882924437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24.33441784</v>
      </c>
      <c r="D30" s="24">
        <f>C30/C37*1000</f>
        <v>175.94113108235123</v>
      </c>
      <c r="E30" s="23">
        <f>E31+E32</f>
        <v>24.191500000000001</v>
      </c>
      <c r="F30" s="24">
        <f>E30/E37*1000</f>
        <v>174.90781577615502</v>
      </c>
      <c r="G30" s="23">
        <f>G31+G32</f>
        <v>0.14291784000000002</v>
      </c>
      <c r="H30" s="24">
        <f>G30/G37*1000</f>
        <v>1.0333153061962261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4.57572124</v>
      </c>
      <c r="D31" s="24">
        <f>C31/$C$37*1000</f>
        <v>33.083083218856189</v>
      </c>
      <c r="E31" s="23">
        <v>4.5488477999999999</v>
      </c>
      <c r="F31" s="24">
        <f>E31/$C$37*1000</f>
        <v>32.888784614272282</v>
      </c>
      <c r="G31" s="23">
        <v>2.6873439999999998E-2</v>
      </c>
      <c r="H31" s="24">
        <f>G31/$G$37*1000</f>
        <v>0.19429860458390569</v>
      </c>
    </row>
    <row r="32" spans="1:11" ht="15.75" x14ac:dyDescent="0.25">
      <c r="A32" s="18" t="s">
        <v>43</v>
      </c>
      <c r="B32" s="22" t="s">
        <v>44</v>
      </c>
      <c r="C32" s="23">
        <f t="shared" si="24"/>
        <v>19.7586966</v>
      </c>
      <c r="D32" s="24">
        <f>C32/$C$37*1000</f>
        <v>142.85804786349505</v>
      </c>
      <c r="E32" s="23">
        <v>19.642652200000001</v>
      </c>
      <c r="F32" s="24">
        <f>E32/$C$37*1000</f>
        <v>142.01903116188271</v>
      </c>
      <c r="G32" s="23">
        <v>0.11604440000000001</v>
      </c>
      <c r="H32" s="24">
        <f>G32/$G$37*1000</f>
        <v>0.83901670161232011</v>
      </c>
    </row>
    <row r="33" spans="1:8" ht="15.75" x14ac:dyDescent="0.25">
      <c r="A33" s="29">
        <v>5</v>
      </c>
      <c r="B33" s="22" t="s">
        <v>45</v>
      </c>
      <c r="C33" s="23">
        <f>E33+G33</f>
        <v>544.30012358027466</v>
      </c>
      <c r="D33" s="24" t="s">
        <v>46</v>
      </c>
      <c r="E33" s="23">
        <f>E29+E30</f>
        <v>541.10335615198221</v>
      </c>
      <c r="F33" s="24" t="s">
        <v>46</v>
      </c>
      <c r="G33" s="23">
        <f>G29+G30</f>
        <v>3.1967674282924436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3935.3634847825506</v>
      </c>
      <c r="E34" s="26" t="s">
        <v>46</v>
      </c>
      <c r="F34" s="27">
        <f>F29+F30</f>
        <v>3912.2504240617614</v>
      </c>
      <c r="G34" s="50"/>
      <c r="H34" s="27">
        <f>H29+H30</f>
        <v>23.113060720789846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787.07</v>
      </c>
      <c r="E35" s="31" t="s">
        <v>46</v>
      </c>
      <c r="F35" s="24">
        <v>782.45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4722.4334847825503</v>
      </c>
      <c r="E36" s="33" t="s">
        <v>46</v>
      </c>
      <c r="F36" s="27">
        <f>F34+F35</f>
        <v>4694.7004240617616</v>
      </c>
      <c r="G36" s="50"/>
      <c r="H36" s="27">
        <f>H34+H35</f>
        <v>27.733060720789847</v>
      </c>
    </row>
    <row r="37" spans="1:8" s="38" customFormat="1" ht="31.5" x14ac:dyDescent="0.25">
      <c r="A37" s="34">
        <v>9</v>
      </c>
      <c r="B37" s="35" t="s">
        <v>90</v>
      </c>
      <c r="C37" s="59">
        <v>138.31</v>
      </c>
      <c r="D37" s="54" t="s">
        <v>46</v>
      </c>
      <c r="E37" s="57">
        <v>138.31</v>
      </c>
      <c r="F37" s="37"/>
      <c r="G37" s="58">
        <v>138.31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77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3.75" customHeight="1" x14ac:dyDescent="0.25">
      <c r="A7" s="88" t="s">
        <v>94</v>
      </c>
      <c r="B7" s="88"/>
      <c r="C7" s="88"/>
      <c r="D7" s="88"/>
      <c r="E7" s="3"/>
      <c r="F7" s="3"/>
    </row>
    <row r="8" spans="1:11" ht="39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856.74251295189333</v>
      </c>
      <c r="D10" s="8">
        <f t="shared" si="0"/>
        <v>3464.2453315753228</v>
      </c>
      <c r="E10" s="55">
        <f>E11+E16+E17+E21</f>
        <v>851.58368792037368</v>
      </c>
      <c r="F10" s="56">
        <f t="shared" ref="F10" si="1">F11+F16+F17+F21</f>
        <v>3443.385580527975</v>
      </c>
      <c r="G10" s="7">
        <f t="shared" si="0"/>
        <v>5.1588250315196049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547.70833110689114</v>
      </c>
      <c r="D11" s="12">
        <f t="shared" si="2"/>
        <v>2214.663099376859</v>
      </c>
      <c r="E11" s="11">
        <f t="shared" si="2"/>
        <v>547.70833110689114</v>
      </c>
      <c r="F11" s="12">
        <f t="shared" si="2"/>
        <v>2214.663099376859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521.83192384056156</v>
      </c>
      <c r="D12" s="8">
        <f>C12/$C$37*1000</f>
        <v>2110.0316357630568</v>
      </c>
      <c r="E12" s="7">
        <v>521.83192384056156</v>
      </c>
      <c r="F12" s="8">
        <f>E12/$C$37*1000</f>
        <v>2110.0316357630568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23.796795037697002</v>
      </c>
      <c r="D13" s="8">
        <f t="shared" ref="D13:D15" si="4">C13/$C$37*1000</f>
        <v>96.222534623335093</v>
      </c>
      <c r="E13" s="7">
        <v>23.796795037697002</v>
      </c>
      <c r="F13" s="8">
        <f t="shared" ref="F13:F28" si="5">E13/$C$37*1000</f>
        <v>96.222534623335093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0.92345880908740474</v>
      </c>
      <c r="D14" s="8">
        <f t="shared" si="4"/>
        <v>3.7340132185815564</v>
      </c>
      <c r="E14" s="7">
        <v>0.92345880908740474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1.1561534195451506</v>
      </c>
      <c r="D15" s="8">
        <f t="shared" si="4"/>
        <v>4.6749157718860967</v>
      </c>
      <c r="E15" s="7">
        <v>1.1561534195451506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102.7507517157516</v>
      </c>
      <c r="D16" s="12">
        <f>C16/$C$37*1000</f>
        <v>415.47350174174761</v>
      </c>
      <c r="E16" s="15">
        <v>99.550272800000002</v>
      </c>
      <c r="F16" s="12">
        <f t="shared" si="5"/>
        <v>402.5323391694634</v>
      </c>
      <c r="G16" s="15">
        <v>3.2004789157516087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26.547109034722048</v>
      </c>
      <c r="D17" s="17">
        <f t="shared" si="7"/>
        <v>107.34345167895373</v>
      </c>
      <c r="E17" s="15">
        <f t="shared" si="7"/>
        <v>25.69984472773492</v>
      </c>
      <c r="F17" s="17">
        <f t="shared" si="7"/>
        <v>103.91753155042224</v>
      </c>
      <c r="G17" s="15">
        <f t="shared" si="7"/>
        <v>0.84726430698712918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22.605165261465352</v>
      </c>
      <c r="D18" s="8">
        <f>C18/$C$37*1000</f>
        <v>91.404169914137526</v>
      </c>
      <c r="E18" s="7">
        <v>21.9010599</v>
      </c>
      <c r="F18" s="8">
        <f t="shared" si="5"/>
        <v>88.557114148235016</v>
      </c>
      <c r="G18" s="7">
        <v>0.70410536146535385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3.9419437732566958</v>
      </c>
      <c r="D20" s="8">
        <f t="shared" si="10"/>
        <v>15.939281764816206</v>
      </c>
      <c r="E20" s="7">
        <v>3.7987848277349205</v>
      </c>
      <c r="F20" s="8">
        <f t="shared" si="5"/>
        <v>15.360417402187217</v>
      </c>
      <c r="G20" s="7">
        <v>0.14315894552177535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179.73632109452851</v>
      </c>
      <c r="D21" s="21">
        <f t="shared" si="12"/>
        <v>726.76527877776266</v>
      </c>
      <c r="E21" s="20">
        <f t="shared" si="12"/>
        <v>178.62523928574763</v>
      </c>
      <c r="F21" s="21">
        <f t="shared" si="12"/>
        <v>722.27261043123053</v>
      </c>
      <c r="G21" s="20">
        <f t="shared" si="12"/>
        <v>1.1110818087808672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102.48084533088522</v>
      </c>
      <c r="D22" s="24">
        <f>C22/$C$37*1000</f>
        <v>414.38213307543253</v>
      </c>
      <c r="E22" s="23">
        <v>101.84733618647724</v>
      </c>
      <c r="F22" s="24">
        <f t="shared" si="5"/>
        <v>411.8205336883961</v>
      </c>
      <c r="G22" s="23">
        <v>0.63350914440797734</v>
      </c>
      <c r="H22" s="24">
        <f>G22/$G$37*1000</f>
        <v>2.5615993870364209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22.545785972794746</v>
      </c>
      <c r="D23" s="24">
        <f t="shared" ref="D23:D24" si="14">C23/$C$37*1000</f>
        <v>91.164069276595143</v>
      </c>
      <c r="E23" s="23">
        <v>22.406413961024992</v>
      </c>
      <c r="F23" s="24">
        <f t="shared" si="5"/>
        <v>90.600517411447129</v>
      </c>
      <c r="G23" s="23">
        <v>0.13937201176975503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54.709689790848536</v>
      </c>
      <c r="D24" s="24">
        <f t="shared" si="14"/>
        <v>221.21907642573504</v>
      </c>
      <c r="E24" s="23">
        <v>54.371489138245401</v>
      </c>
      <c r="F24" s="24">
        <f t="shared" si="5"/>
        <v>219.85155933138734</v>
      </c>
      <c r="G24" s="23">
        <v>0.33820065260313492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48.807809170702392</v>
      </c>
      <c r="D25" s="27">
        <f t="shared" ref="D25" si="17">D26+D27+D28</f>
        <v>197.35477405160481</v>
      </c>
      <c r="E25" s="26">
        <f>E26+E27+E28</f>
        <v>48.506092363738844</v>
      </c>
      <c r="F25" s="27">
        <f t="shared" ref="F25" si="18">F26+F27+F28</f>
        <v>196.13477968435907</v>
      </c>
      <c r="G25" s="26">
        <f>G26+G27+G28</f>
        <v>0.30171680696354397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29.902923414863867</v>
      </c>
      <c r="D26" s="24">
        <f>C26/$C$37*1000</f>
        <v>120.91271446712169</v>
      </c>
      <c r="E26" s="23">
        <v>29.718071549457381</v>
      </c>
      <c r="F26" s="24">
        <f t="shared" si="5"/>
        <v>120.16526444323877</v>
      </c>
      <c r="G26" s="23">
        <v>0.18485186540648582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6.5786431512700512</v>
      </c>
      <c r="D27" s="24">
        <f t="shared" ref="D27:D28" si="21">C27/$C$37*1000</f>
        <v>26.600797182766776</v>
      </c>
      <c r="E27" s="23">
        <v>6.5379757408806247</v>
      </c>
      <c r="F27" s="24">
        <f t="shared" si="5"/>
        <v>26.436358177512531</v>
      </c>
      <c r="G27" s="23">
        <v>4.0667410389426881E-2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12.326242604568469</v>
      </c>
      <c r="D28" s="24">
        <f t="shared" si="21"/>
        <v>49.841262401716342</v>
      </c>
      <c r="E28" s="23">
        <v>12.250045073400837</v>
      </c>
      <c r="F28" s="24">
        <f t="shared" si="5"/>
        <v>49.533157063607767</v>
      </c>
      <c r="G28" s="23">
        <v>7.6197531167631311E-2</v>
      </c>
      <c r="H28" s="24">
        <f t="shared" si="22"/>
        <v>0.30810533810857349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905.55032212259573</v>
      </c>
      <c r="D29" s="27">
        <f>C29/C37*1000</f>
        <v>3661.6001056269283</v>
      </c>
      <c r="E29" s="26">
        <f>E10+E25</f>
        <v>900.08978028411252</v>
      </c>
      <c r="F29" s="27">
        <f>E29/E37*1000</f>
        <v>3639.5203602123347</v>
      </c>
      <c r="G29" s="26">
        <f>G10+G25</f>
        <v>5.4605418384831488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42.379754040000002</v>
      </c>
      <c r="D30" s="24">
        <f>C30/C37*1000</f>
        <v>171.36288075694472</v>
      </c>
      <c r="E30" s="23">
        <f>E31+E32</f>
        <v>42.12420264</v>
      </c>
      <c r="F30" s="24">
        <f>E30/E37*1000</f>
        <v>170.32955658889654</v>
      </c>
      <c r="G30" s="23">
        <f>G31+G32</f>
        <v>0.25555139999999998</v>
      </c>
      <c r="H30" s="24">
        <f>G30/G37*1000</f>
        <v>1.0333241680481986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7.9688426400000028</v>
      </c>
      <c r="D31" s="24">
        <f>C31/$C$37*1000</f>
        <v>32.2220801423315</v>
      </c>
      <c r="E31" s="23">
        <v>7.9207902400000023</v>
      </c>
      <c r="F31" s="24">
        <f>E31/$C$37*1000</f>
        <v>32.027779871416449</v>
      </c>
      <c r="G31" s="23">
        <v>4.8052400000000002E-2</v>
      </c>
      <c r="H31" s="24">
        <f>G31/$G$37*1000</f>
        <v>0.1943002709150459</v>
      </c>
    </row>
    <row r="32" spans="1:11" ht="15.75" x14ac:dyDescent="0.25">
      <c r="A32" s="18" t="s">
        <v>43</v>
      </c>
      <c r="B32" s="22" t="s">
        <v>44</v>
      </c>
      <c r="C32" s="23">
        <f t="shared" si="24"/>
        <v>34.410911399999996</v>
      </c>
      <c r="D32" s="24">
        <f>C32/$C$37*1000</f>
        <v>139.14080061461323</v>
      </c>
      <c r="E32" s="23">
        <v>34.203412399999998</v>
      </c>
      <c r="F32" s="24">
        <f>E32/$C$37*1000</f>
        <v>138.30177671748007</v>
      </c>
      <c r="G32" s="23">
        <v>0.20749899999999999</v>
      </c>
      <c r="H32" s="24">
        <f>G32/$G$37*1000</f>
        <v>0.83902389713315262</v>
      </c>
    </row>
    <row r="33" spans="1:8" ht="15.75" x14ac:dyDescent="0.25">
      <c r="A33" s="29">
        <v>5</v>
      </c>
      <c r="B33" s="22" t="s">
        <v>45</v>
      </c>
      <c r="C33" s="23">
        <f>E33+G33</f>
        <v>947.9300761625957</v>
      </c>
      <c r="D33" s="24" t="s">
        <v>46</v>
      </c>
      <c r="E33" s="23">
        <f>E29+E30</f>
        <v>942.21398292411254</v>
      </c>
      <c r="F33" s="24" t="s">
        <v>46</v>
      </c>
      <c r="G33" s="23">
        <f>G29+G30</f>
        <v>5.7160932384831487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3832.9629863838732</v>
      </c>
      <c r="E34" s="26" t="s">
        <v>46</v>
      </c>
      <c r="F34" s="27">
        <f>F29+F30</f>
        <v>3809.8499168012313</v>
      </c>
      <c r="G34" s="50"/>
      <c r="H34" s="27">
        <f>H29+H30</f>
        <v>23.11306958264182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766.59</v>
      </c>
      <c r="E35" s="31" t="s">
        <v>46</v>
      </c>
      <c r="F35" s="24">
        <v>761.97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4599.5529863838728</v>
      </c>
      <c r="E36" s="33" t="s">
        <v>46</v>
      </c>
      <c r="F36" s="27">
        <f>F34+F35</f>
        <v>4571.8199168012316</v>
      </c>
      <c r="G36" s="50"/>
      <c r="H36" s="27">
        <f>H34+H35</f>
        <v>27.733069582641821</v>
      </c>
    </row>
    <row r="37" spans="1:8" s="38" customFormat="1" ht="31.5" x14ac:dyDescent="0.25">
      <c r="A37" s="34">
        <v>9</v>
      </c>
      <c r="B37" s="35" t="s">
        <v>90</v>
      </c>
      <c r="C37" s="59">
        <v>247.31</v>
      </c>
      <c r="D37" s="54" t="s">
        <v>46</v>
      </c>
      <c r="E37" s="57">
        <v>247.31</v>
      </c>
      <c r="F37" s="37"/>
      <c r="G37" s="58">
        <v>247.31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54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78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8.25" customHeight="1" x14ac:dyDescent="0.25">
      <c r="A7" s="88" t="s">
        <v>94</v>
      </c>
      <c r="B7" s="88"/>
      <c r="C7" s="88"/>
      <c r="D7" s="88"/>
      <c r="E7" s="3"/>
      <c r="F7" s="3"/>
    </row>
    <row r="8" spans="1:11" ht="42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546.12443920277747</v>
      </c>
      <c r="D10" s="8">
        <f t="shared" si="0"/>
        <v>3650.5644331736457</v>
      </c>
      <c r="E10" s="55">
        <f>E11+E16+E17+E21</f>
        <v>543.00382044609432</v>
      </c>
      <c r="F10" s="56">
        <f t="shared" ref="F10" si="1">F11+F16+F17+F21</f>
        <v>3629.7046821262975</v>
      </c>
      <c r="G10" s="7">
        <f t="shared" si="0"/>
        <v>3.1206187566832431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359.18693688221498</v>
      </c>
      <c r="D11" s="12">
        <f t="shared" si="2"/>
        <v>2400.982198410527</v>
      </c>
      <c r="E11" s="11">
        <f t="shared" si="2"/>
        <v>359.18693688221498</v>
      </c>
      <c r="F11" s="12">
        <f t="shared" si="2"/>
        <v>2400.982198410527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344.68713403800098</v>
      </c>
      <c r="D12" s="8">
        <f>C12/$C$37*1000</f>
        <v>2304.0583826069583</v>
      </c>
      <c r="E12" s="7">
        <v>344.68713403800098</v>
      </c>
      <c r="F12" s="8">
        <f>E12/$C$37*1000</f>
        <v>2304.0583826069583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13.241827067240001</v>
      </c>
      <c r="D13" s="8">
        <f t="shared" ref="D13:D15" si="4">C13/$C$37*1000</f>
        <v>88.514886813101612</v>
      </c>
      <c r="E13" s="7">
        <v>13.241827067240001</v>
      </c>
      <c r="F13" s="8">
        <f t="shared" ref="F13:F28" si="5">E13/$C$37*1000</f>
        <v>88.514886813101612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0.55860837749980086</v>
      </c>
      <c r="D14" s="8">
        <f t="shared" si="4"/>
        <v>3.7340132185815564</v>
      </c>
      <c r="E14" s="7">
        <v>0.55860837749980086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0.69936739947416005</v>
      </c>
      <c r="D15" s="8">
        <f t="shared" si="4"/>
        <v>4.6749157718860967</v>
      </c>
      <c r="E15" s="7">
        <v>0.69936739947416005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62.154836020813718</v>
      </c>
      <c r="D16" s="12">
        <f>C16/$C$37*1000</f>
        <v>415.47350281292597</v>
      </c>
      <c r="E16" s="15">
        <v>60.218838099999999</v>
      </c>
      <c r="F16" s="12">
        <f t="shared" si="5"/>
        <v>402.5323402406417</v>
      </c>
      <c r="G16" s="15">
        <v>1.9359979208137181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16.058580594595522</v>
      </c>
      <c r="D17" s="17">
        <f t="shared" si="7"/>
        <v>107.34345317242997</v>
      </c>
      <c r="E17" s="15">
        <f t="shared" si="7"/>
        <v>15.546062943367208</v>
      </c>
      <c r="F17" s="17">
        <f t="shared" si="7"/>
        <v>103.91753304389846</v>
      </c>
      <c r="G17" s="15">
        <f t="shared" si="7"/>
        <v>0.51251765122831483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13.674064042579019</v>
      </c>
      <c r="D18" s="8">
        <f>C18/$C$37*1000</f>
        <v>91.404171407613774</v>
      </c>
      <c r="E18" s="7">
        <v>13.2481445</v>
      </c>
      <c r="F18" s="8">
        <f t="shared" si="5"/>
        <v>88.557115641711235</v>
      </c>
      <c r="G18" s="7">
        <v>0.42591954257901798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2.3845165520165041</v>
      </c>
      <c r="D20" s="8">
        <f t="shared" si="10"/>
        <v>15.939281764816206</v>
      </c>
      <c r="E20" s="7">
        <v>2.2979184433672075</v>
      </c>
      <c r="F20" s="8">
        <f t="shared" si="5"/>
        <v>15.360417402187217</v>
      </c>
      <c r="G20" s="7">
        <v>8.6598108649296804E-2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108.7240857051533</v>
      </c>
      <c r="D21" s="21">
        <f t="shared" si="12"/>
        <v>726.76527877776277</v>
      </c>
      <c r="E21" s="20">
        <f t="shared" si="12"/>
        <v>108.0519825205121</v>
      </c>
      <c r="F21" s="21">
        <f t="shared" si="12"/>
        <v>722.27261043123053</v>
      </c>
      <c r="G21" s="20">
        <f t="shared" si="12"/>
        <v>0.67210318464121033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61.991567108084702</v>
      </c>
      <c r="D22" s="24">
        <f>C22/$C$37*1000</f>
        <v>414.38213307543253</v>
      </c>
      <c r="E22" s="23">
        <v>61.608351839784056</v>
      </c>
      <c r="F22" s="24">
        <f t="shared" si="5"/>
        <v>411.8205336883961</v>
      </c>
      <c r="G22" s="23">
        <v>0.38321526830064861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13.638144763778635</v>
      </c>
      <c r="D23" s="24">
        <f t="shared" ref="D23:D24" si="14">C23/$C$37*1000</f>
        <v>91.164069276595157</v>
      </c>
      <c r="E23" s="23">
        <v>13.553837404752493</v>
      </c>
      <c r="F23" s="24">
        <f t="shared" si="5"/>
        <v>90.600517411447143</v>
      </c>
      <c r="G23" s="23">
        <v>8.4307359026142698E-2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33.094373833289964</v>
      </c>
      <c r="D24" s="24">
        <f t="shared" si="14"/>
        <v>221.21907642573507</v>
      </c>
      <c r="E24" s="23">
        <v>32.889793275975542</v>
      </c>
      <c r="F24" s="24">
        <f t="shared" si="5"/>
        <v>219.85155933138731</v>
      </c>
      <c r="G24" s="23">
        <v>0.20458055731441907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29.524274198120082</v>
      </c>
      <c r="D25" s="27">
        <f t="shared" ref="D25" si="17">D26+D27+D28</f>
        <v>197.35477405160481</v>
      </c>
      <c r="E25" s="26">
        <f>E26+E27+E28</f>
        <v>29.341763040780119</v>
      </c>
      <c r="F25" s="27">
        <f t="shared" ref="F25" si="18">F26+F27+F28</f>
        <v>196.13477968435907</v>
      </c>
      <c r="G25" s="26">
        <f>G26+G27+G28</f>
        <v>0.18251115733996273</v>
      </c>
      <c r="H25" s="27">
        <f t="shared" ref="H25" si="19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18.088542084281407</v>
      </c>
      <c r="D26" s="24">
        <f>C26/$C$37*1000</f>
        <v>120.9127144671217</v>
      </c>
      <c r="E26" s="23">
        <v>17.976723560708521</v>
      </c>
      <c r="F26" s="24">
        <f t="shared" si="5"/>
        <v>120.16526444323878</v>
      </c>
      <c r="G26" s="23">
        <v>0.11181852357288537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3.9794792585419096</v>
      </c>
      <c r="D27" s="24">
        <f t="shared" ref="D27:D28" si="21">C27/$C$37*1000</f>
        <v>26.600797182766776</v>
      </c>
      <c r="E27" s="23">
        <v>3.954879183355875</v>
      </c>
      <c r="F27" s="24">
        <f t="shared" si="5"/>
        <v>26.436358177512531</v>
      </c>
      <c r="G27" s="23">
        <v>2.4600075186034777E-2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7.4562528552967651</v>
      </c>
      <c r="D28" s="24">
        <f t="shared" si="21"/>
        <v>49.841262401716342</v>
      </c>
      <c r="E28" s="23">
        <v>7.4101602967157225</v>
      </c>
      <c r="F28" s="24">
        <f t="shared" si="5"/>
        <v>49.533157063607774</v>
      </c>
      <c r="G28" s="23">
        <v>4.6092558581042588E-2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575.64871340089758</v>
      </c>
      <c r="D29" s="27">
        <f>C29/C37*1000</f>
        <v>3847.9192072252513</v>
      </c>
      <c r="E29" s="26">
        <f>E10+E25</f>
        <v>572.34558348687449</v>
      </c>
      <c r="F29" s="27">
        <f>E29/E37*1000</f>
        <v>3825.8394618106586</v>
      </c>
      <c r="G29" s="26">
        <f>G10+G25</f>
        <v>3.3031299140232058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26.940385080000002</v>
      </c>
      <c r="D30" s="24">
        <f>C30/C37*1000</f>
        <v>180.08278796791447</v>
      </c>
      <c r="E30" s="23">
        <f>E31+E32</f>
        <v>26.785800000000002</v>
      </c>
      <c r="F30" s="24">
        <f>E30/E37*1000</f>
        <v>179.04946524064172</v>
      </c>
      <c r="G30" s="23">
        <f>G31+G32</f>
        <v>0.15458508000000001</v>
      </c>
      <c r="H30" s="24">
        <f>G30/G37*1000</f>
        <v>1.0333227272727274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5.0657344799999997</v>
      </c>
      <c r="D31" s="24">
        <f>C31/$C$37*1000</f>
        <v>33.861861497326203</v>
      </c>
      <c r="E31" s="23">
        <v>5.0366672000000001</v>
      </c>
      <c r="F31" s="24">
        <f>E31/$C$37*1000</f>
        <v>33.667561497326204</v>
      </c>
      <c r="G31" s="23">
        <v>2.9067280000000001E-2</v>
      </c>
      <c r="H31" s="24">
        <f>G31/$G$37*1000</f>
        <v>0.1943</v>
      </c>
    </row>
    <row r="32" spans="1:11" ht="15.75" x14ac:dyDescent="0.25">
      <c r="A32" s="18" t="s">
        <v>43</v>
      </c>
      <c r="B32" s="22" t="s">
        <v>44</v>
      </c>
      <c r="C32" s="23">
        <f t="shared" si="24"/>
        <v>21.874650600000002</v>
      </c>
      <c r="D32" s="24">
        <f>C32/$C$37*1000</f>
        <v>146.22092647058827</v>
      </c>
      <c r="E32" s="23">
        <v>21.749132800000002</v>
      </c>
      <c r="F32" s="24">
        <f>E32/$C$37*1000</f>
        <v>145.38190374331552</v>
      </c>
      <c r="G32" s="23">
        <v>0.12551780000000001</v>
      </c>
      <c r="H32" s="24">
        <f>G32/$G$37*1000</f>
        <v>0.83902272727272742</v>
      </c>
    </row>
    <row r="33" spans="1:8" ht="15.75" x14ac:dyDescent="0.25">
      <c r="A33" s="29">
        <v>5</v>
      </c>
      <c r="B33" s="22" t="s">
        <v>45</v>
      </c>
      <c r="C33" s="23">
        <f>E33+G33</f>
        <v>602.58909848089763</v>
      </c>
      <c r="D33" s="24" t="s">
        <v>46</v>
      </c>
      <c r="E33" s="23">
        <f>E29+E30</f>
        <v>599.13138348687448</v>
      </c>
      <c r="F33" s="24" t="s">
        <v>46</v>
      </c>
      <c r="G33" s="23">
        <f>G29+G30</f>
        <v>3.4577149940232057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4028.0019951931658</v>
      </c>
      <c r="E34" s="26" t="s">
        <v>46</v>
      </c>
      <c r="F34" s="27">
        <f>F29+F30</f>
        <v>4004.8889270513005</v>
      </c>
      <c r="G34" s="50"/>
      <c r="H34" s="27">
        <f>H29+H30</f>
        <v>23.11306814186635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805.6</v>
      </c>
      <c r="E35" s="31" t="s">
        <v>46</v>
      </c>
      <c r="F35" s="24">
        <v>800.98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4833.6019951931657</v>
      </c>
      <c r="E36" s="33" t="s">
        <v>46</v>
      </c>
      <c r="F36" s="27">
        <f>F34+F35</f>
        <v>4805.8689270513005</v>
      </c>
      <c r="G36" s="50"/>
      <c r="H36" s="27">
        <f>H34+H35</f>
        <v>27.733068141866351</v>
      </c>
    </row>
    <row r="37" spans="1:8" s="38" customFormat="1" ht="31.5" x14ac:dyDescent="0.25">
      <c r="A37" s="34">
        <v>9</v>
      </c>
      <c r="B37" s="35" t="s">
        <v>90</v>
      </c>
      <c r="C37" s="59">
        <v>149.6</v>
      </c>
      <c r="D37" s="54" t="s">
        <v>46</v>
      </c>
      <c r="E37" s="57">
        <v>149.6</v>
      </c>
      <c r="F37" s="37"/>
      <c r="G37" s="58">
        <v>149.6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37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79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3" customHeight="1" x14ac:dyDescent="0.25">
      <c r="A7" s="88" t="s">
        <v>94</v>
      </c>
      <c r="B7" s="88"/>
      <c r="C7" s="88"/>
      <c r="D7" s="88"/>
      <c r="E7" s="3"/>
      <c r="F7" s="3"/>
    </row>
    <row r="8" spans="1:11" ht="39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439.20447909220411</v>
      </c>
      <c r="D10" s="8">
        <f t="shared" si="0"/>
        <v>3726.1769669313999</v>
      </c>
      <c r="E10" s="55">
        <f>E11+E16+E17+E21</f>
        <v>436.7457402362532</v>
      </c>
      <c r="F10" s="56">
        <f t="shared" ref="F10" si="1">F11+F16+F17+F21</f>
        <v>3705.3172158840525</v>
      </c>
      <c r="G10" s="7">
        <f t="shared" si="0"/>
        <v>2.4587388559508954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291.91622094552827</v>
      </c>
      <c r="D11" s="12">
        <f t="shared" si="2"/>
        <v>2476.5947310217043</v>
      </c>
      <c r="E11" s="11">
        <f t="shared" si="2"/>
        <v>291.91622094552827</v>
      </c>
      <c r="F11" s="12">
        <f t="shared" si="2"/>
        <v>2476.5947310217043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278.31452982487588</v>
      </c>
      <c r="D12" s="8">
        <f>C12/$C$37*1000</f>
        <v>2361.1990313470424</v>
      </c>
      <c r="E12" s="7">
        <v>278.31452982487588</v>
      </c>
      <c r="F12" s="8">
        <f>E12/$C$37*1000</f>
        <v>2361.1990313470424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12.610530660545999</v>
      </c>
      <c r="D13" s="8">
        <f t="shared" ref="D13:D15" si="4">C13/$C$37*1000</f>
        <v>106.98677068419444</v>
      </c>
      <c r="E13" s="7">
        <v>12.610530660545999</v>
      </c>
      <c r="F13" s="8">
        <f t="shared" ref="F13:F28" si="5">E13/$C$37*1000</f>
        <v>106.98677068419444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0.44012813807420814</v>
      </c>
      <c r="D14" s="8">
        <f t="shared" si="4"/>
        <v>3.7340132185815569</v>
      </c>
      <c r="E14" s="7">
        <v>0.44012813807420814</v>
      </c>
      <c r="F14" s="8">
        <f t="shared" si="5"/>
        <v>3.7340132185815569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0.55103232203221431</v>
      </c>
      <c r="D15" s="8">
        <f t="shared" si="4"/>
        <v>4.6749157718860976</v>
      </c>
      <c r="E15" s="7">
        <v>0.55103232203221431</v>
      </c>
      <c r="F15" s="8">
        <f t="shared" si="5"/>
        <v>4.6749157718860976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48.971862032395137</v>
      </c>
      <c r="D16" s="12">
        <f>C16/$C$37*1000</f>
        <v>415.47350498341507</v>
      </c>
      <c r="E16" s="15">
        <v>47.4464872</v>
      </c>
      <c r="F16" s="12">
        <f t="shared" si="5"/>
        <v>402.53234241113091</v>
      </c>
      <c r="G16" s="15">
        <v>1.5253748323951402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12.652572704745818</v>
      </c>
      <c r="D17" s="17">
        <f t="shared" si="7"/>
        <v>107.343452148518</v>
      </c>
      <c r="E17" s="15">
        <f t="shared" si="7"/>
        <v>12.248759499195808</v>
      </c>
      <c r="F17" s="17">
        <f t="shared" si="7"/>
        <v>103.91753201998648</v>
      </c>
      <c r="G17" s="15">
        <f t="shared" si="7"/>
        <v>0.40381320555000982</v>
      </c>
      <c r="H17" s="17">
        <f t="shared" si="7"/>
        <v>3.4259201285315162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10.773809563126932</v>
      </c>
      <c r="D18" s="8">
        <f>C18/$C$37*1000</f>
        <v>91.404170383701796</v>
      </c>
      <c r="E18" s="7">
        <v>10.438227100000001</v>
      </c>
      <c r="F18" s="8">
        <f t="shared" si="5"/>
        <v>88.557114617799272</v>
      </c>
      <c r="G18" s="7">
        <v>0.33558246312693085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1.8787631416188864</v>
      </c>
      <c r="D20" s="8">
        <f t="shared" si="10"/>
        <v>15.939281764816206</v>
      </c>
      <c r="E20" s="7">
        <v>1.8105323991958073</v>
      </c>
      <c r="F20" s="8">
        <f t="shared" si="5"/>
        <v>15.360417402187217</v>
      </c>
      <c r="G20" s="7">
        <v>6.8230742423078972E-2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85.663823409534899</v>
      </c>
      <c r="D21" s="21">
        <f t="shared" si="12"/>
        <v>726.76527877776266</v>
      </c>
      <c r="E21" s="20">
        <f t="shared" si="12"/>
        <v>85.134272591529154</v>
      </c>
      <c r="F21" s="21">
        <f t="shared" si="12"/>
        <v>722.27261043123053</v>
      </c>
      <c r="G21" s="20">
        <f t="shared" si="12"/>
        <v>0.52955081800574511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48.843222025601236</v>
      </c>
      <c r="D22" s="24">
        <f>C22/$C$37*1000</f>
        <v>414.38213307543253</v>
      </c>
      <c r="E22" s="23">
        <v>48.541286305851251</v>
      </c>
      <c r="F22" s="24">
        <f t="shared" si="5"/>
        <v>411.8205336883961</v>
      </c>
      <c r="G22" s="23">
        <v>0.30193571974998301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10.745508845632271</v>
      </c>
      <c r="D23" s="24">
        <f t="shared" ref="D23:D24" si="14">C23/$C$37*1000</f>
        <v>91.164069276595143</v>
      </c>
      <c r="E23" s="23">
        <v>10.679082987287275</v>
      </c>
      <c r="F23" s="24">
        <f t="shared" si="5"/>
        <v>90.600517411447143</v>
      </c>
      <c r="G23" s="23">
        <v>6.6425858344996258E-2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26.075092538301394</v>
      </c>
      <c r="D24" s="24">
        <f t="shared" si="14"/>
        <v>221.21907642573507</v>
      </c>
      <c r="E24" s="23">
        <v>25.913903298390629</v>
      </c>
      <c r="F24" s="24">
        <f t="shared" si="5"/>
        <v>219.85155933138736</v>
      </c>
      <c r="G24" s="23">
        <v>0.16118923991076589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23.262207217462663</v>
      </c>
      <c r="D25" s="27">
        <f t="shared" ref="D25" si="17">D26+D27+D28</f>
        <v>197.35477405160481</v>
      </c>
      <c r="E25" s="26">
        <f>E26+E27+E28</f>
        <v>23.118406481395404</v>
      </c>
      <c r="F25" s="27">
        <f t="shared" ref="F25" si="18">F26+F27+F28</f>
        <v>196.13477968435907</v>
      </c>
      <c r="G25" s="26">
        <f>G26+G27+G28</f>
        <v>0.14380073606725541</v>
      </c>
      <c r="H25" s="27">
        <f t="shared" ref="H25" si="19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14.251981654239636</v>
      </c>
      <c r="D26" s="24">
        <f>C26/$C$37*1000</f>
        <v>120.9127144671217</v>
      </c>
      <c r="E26" s="23">
        <v>14.163879719924555</v>
      </c>
      <c r="F26" s="24">
        <f t="shared" si="5"/>
        <v>120.16526444323877</v>
      </c>
      <c r="G26" s="23">
        <v>8.8101934315080205E-2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3.1354359639327205</v>
      </c>
      <c r="D27" s="24">
        <f t="shared" ref="D27:D28" si="21">C27/$C$37*1000</f>
        <v>26.60079718276678</v>
      </c>
      <c r="E27" s="23">
        <v>3.1160535383834027</v>
      </c>
      <c r="F27" s="24">
        <f t="shared" si="5"/>
        <v>26.436358177512535</v>
      </c>
      <c r="G27" s="23">
        <v>1.9382425549317642E-2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5.8747895992903061</v>
      </c>
      <c r="D28" s="24">
        <f t="shared" si="21"/>
        <v>49.841262401716342</v>
      </c>
      <c r="E28" s="23">
        <v>5.8384732230874485</v>
      </c>
      <c r="F28" s="24">
        <f t="shared" si="5"/>
        <v>49.533157063607774</v>
      </c>
      <c r="G28" s="23">
        <v>3.6316376202857555E-2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462.46668630966678</v>
      </c>
      <c r="D29" s="27">
        <f>C29/C37*1000</f>
        <v>3923.531740983005</v>
      </c>
      <c r="E29" s="26">
        <f>E10+E25</f>
        <v>459.86414671764862</v>
      </c>
      <c r="F29" s="27">
        <f>E29/E37*1000</f>
        <v>3901.4519955684109</v>
      </c>
      <c r="G29" s="26">
        <f>G10+G25</f>
        <v>2.6025395920181507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21.643397</v>
      </c>
      <c r="D30" s="24">
        <f>C30/C37*1000</f>
        <v>183.62091287011114</v>
      </c>
      <c r="E30" s="23">
        <f>E31+E32</f>
        <v>21.521599999999999</v>
      </c>
      <c r="F30" s="24">
        <f>E30/E37*1000</f>
        <v>182.58759650462372</v>
      </c>
      <c r="G30" s="23">
        <f>G31+G32</f>
        <v>0.12179699999999999</v>
      </c>
      <c r="H30" s="24">
        <f>G30/G37*1000</f>
        <v>1.0333163654874014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4.0696662000000003</v>
      </c>
      <c r="D31" s="24">
        <f>C31/$C$37*1000-0.01</f>
        <v>34.5167345380504</v>
      </c>
      <c r="E31" s="23">
        <v>4.0467642000000001</v>
      </c>
      <c r="F31" s="24">
        <f>E31/$C$37*1000</f>
        <v>34.332435734283528</v>
      </c>
      <c r="G31" s="23">
        <v>2.2901999999999999E-2</v>
      </c>
      <c r="H31" s="24">
        <f>G31/$G$37*1000</f>
        <v>0.19429880376686176</v>
      </c>
    </row>
    <row r="32" spans="1:11" ht="15.75" x14ac:dyDescent="0.25">
      <c r="A32" s="18" t="s">
        <v>43</v>
      </c>
      <c r="B32" s="22" t="s">
        <v>44</v>
      </c>
      <c r="C32" s="23">
        <f t="shared" si="24"/>
        <v>17.5737308</v>
      </c>
      <c r="D32" s="24">
        <f>C32/$C$37*1000+0.01</f>
        <v>149.10417833206071</v>
      </c>
      <c r="E32" s="23">
        <v>17.474835800000001</v>
      </c>
      <c r="F32" s="24">
        <f>E32/$C$37*1000</f>
        <v>148.25516077034021</v>
      </c>
      <c r="G32" s="23">
        <v>9.8894999999999997E-2</v>
      </c>
      <c r="H32" s="24">
        <f>G32/$G$37*1000</f>
        <v>0.83901756172053954</v>
      </c>
    </row>
    <row r="33" spans="1:8" ht="15.75" x14ac:dyDescent="0.25">
      <c r="A33" s="29">
        <v>5</v>
      </c>
      <c r="B33" s="22" t="s">
        <v>45</v>
      </c>
      <c r="C33" s="23">
        <f>E33+G33</f>
        <v>484.11008330966678</v>
      </c>
      <c r="D33" s="24" t="s">
        <v>46</v>
      </c>
      <c r="E33" s="23">
        <f>E29+E30</f>
        <v>481.3857467176486</v>
      </c>
      <c r="F33" s="24" t="s">
        <v>46</v>
      </c>
      <c r="G33" s="23">
        <f>G29+G30</f>
        <v>2.7243365920181506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4107.1526538531161</v>
      </c>
      <c r="E34" s="26" t="s">
        <v>46</v>
      </c>
      <c r="F34" s="27">
        <f>F29+F30</f>
        <v>4084.0395920730348</v>
      </c>
      <c r="G34" s="50"/>
      <c r="H34" s="27">
        <f>H29+H30</f>
        <v>23.113061780081026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821.43</v>
      </c>
      <c r="E35" s="31" t="s">
        <v>46</v>
      </c>
      <c r="F35" s="24">
        <v>816.81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4928.5826538531164</v>
      </c>
      <c r="E36" s="33" t="s">
        <v>46</v>
      </c>
      <c r="F36" s="27">
        <f>F34+F35</f>
        <v>4900.8495920730347</v>
      </c>
      <c r="G36" s="50"/>
      <c r="H36" s="27">
        <f>H34+H35</f>
        <v>27.733061780081027</v>
      </c>
    </row>
    <row r="37" spans="1:8" s="38" customFormat="1" ht="31.5" x14ac:dyDescent="0.25">
      <c r="A37" s="34">
        <v>9</v>
      </c>
      <c r="B37" s="35" t="s">
        <v>90</v>
      </c>
      <c r="C37" s="59">
        <v>117.87</v>
      </c>
      <c r="D37" s="54" t="s">
        <v>46</v>
      </c>
      <c r="E37" s="57">
        <v>117.87</v>
      </c>
      <c r="F37" s="37"/>
      <c r="G37" s="58">
        <v>117.87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4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61.5" customHeight="1" x14ac:dyDescent="0.25">
      <c r="A5" s="80" t="s">
        <v>80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1.5" customHeight="1" x14ac:dyDescent="0.25">
      <c r="A7" s="88" t="s">
        <v>94</v>
      </c>
      <c r="B7" s="88"/>
      <c r="C7" s="88"/>
      <c r="D7" s="88"/>
      <c r="E7" s="3"/>
      <c r="F7" s="3"/>
    </row>
    <row r="8" spans="1:11" ht="40.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427.68023389918585</v>
      </c>
      <c r="D10" s="8">
        <f t="shared" si="0"/>
        <v>3454.8851595378128</v>
      </c>
      <c r="E10" s="55">
        <f>E11+E16+E17+E21</f>
        <v>425.09800531703468</v>
      </c>
      <c r="F10" s="56">
        <f t="shared" ref="F10" si="1">F11+F16+F17+F21</f>
        <v>3434.0254084904641</v>
      </c>
      <c r="G10" s="7">
        <f t="shared" si="0"/>
        <v>2.5822285821511946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272.99444890153592</v>
      </c>
      <c r="D11" s="12">
        <f t="shared" si="2"/>
        <v>2205.3029235118815</v>
      </c>
      <c r="E11" s="11">
        <f t="shared" si="2"/>
        <v>272.99444890153592</v>
      </c>
      <c r="F11" s="12">
        <f t="shared" si="2"/>
        <v>2205.3029235118815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255.27804396108394</v>
      </c>
      <c r="D12" s="8">
        <f>C12/$C$37*1000</f>
        <v>2062.1863152200008</v>
      </c>
      <c r="E12" s="7">
        <v>255.27804396108394</v>
      </c>
      <c r="F12" s="8">
        <f>E12/$C$37*1000</f>
        <v>2062.1863152200008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16.675463620721999</v>
      </c>
      <c r="D13" s="8">
        <f t="shared" ref="D13:D15" si="4">C13/$C$37*1000</f>
        <v>134.70767930141366</v>
      </c>
      <c r="E13" s="7">
        <v>16.675463620721999</v>
      </c>
      <c r="F13" s="8">
        <f t="shared" ref="F13:F28" si="5">E13/$C$37*1000</f>
        <v>134.70767930141366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0.46223349632821098</v>
      </c>
      <c r="D14" s="8">
        <f t="shared" si="4"/>
        <v>3.7340132185815569</v>
      </c>
      <c r="E14" s="7">
        <v>0.46223349632821098</v>
      </c>
      <c r="F14" s="8">
        <f t="shared" si="5"/>
        <v>3.7340132185815569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0.57870782340177995</v>
      </c>
      <c r="D15" s="8">
        <f t="shared" si="4"/>
        <v>4.6749157718860967</v>
      </c>
      <c r="E15" s="7">
        <v>0.57870782340177995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51.431465214823064</v>
      </c>
      <c r="D16" s="12">
        <f>C16/$C$37*1000</f>
        <v>415.47350524939867</v>
      </c>
      <c r="E16" s="15">
        <v>49.829478700000003</v>
      </c>
      <c r="F16" s="12">
        <f t="shared" si="5"/>
        <v>402.53234267711446</v>
      </c>
      <c r="G16" s="15">
        <v>1.6019865148230628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13.288045922927672</v>
      </c>
      <c r="D17" s="17">
        <f t="shared" si="7"/>
        <v>107.34345199876945</v>
      </c>
      <c r="E17" s="15">
        <f t="shared" si="7"/>
        <v>12.863951270216756</v>
      </c>
      <c r="F17" s="17">
        <f t="shared" si="7"/>
        <v>103.91753187023795</v>
      </c>
      <c r="G17" s="15">
        <f t="shared" si="7"/>
        <v>0.4240946527109164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11.314922233261074</v>
      </c>
      <c r="D18" s="8">
        <f>C18/$C$37*1000</f>
        <v>91.404170233953252</v>
      </c>
      <c r="E18" s="7">
        <v>10.9624852</v>
      </c>
      <c r="F18" s="8">
        <f t="shared" si="5"/>
        <v>88.557114468050727</v>
      </c>
      <c r="G18" s="7">
        <v>0.35243703326107378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1.9731236896665982</v>
      </c>
      <c r="D20" s="8">
        <f t="shared" si="10"/>
        <v>15.939281764816206</v>
      </c>
      <c r="E20" s="7">
        <v>1.9014660702167556</v>
      </c>
      <c r="F20" s="8">
        <f t="shared" si="5"/>
        <v>15.360417402187217</v>
      </c>
      <c r="G20" s="7">
        <v>7.1657619449842599E-2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89.966273859899246</v>
      </c>
      <c r="D21" s="21">
        <f t="shared" si="12"/>
        <v>726.76527877776277</v>
      </c>
      <c r="E21" s="20">
        <f t="shared" si="12"/>
        <v>89.410126445282032</v>
      </c>
      <c r="F21" s="21">
        <f t="shared" si="12"/>
        <v>722.27261043123053</v>
      </c>
      <c r="G21" s="20">
        <f t="shared" si="12"/>
        <v>0.55614741461721562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51.296364253407795</v>
      </c>
      <c r="D22" s="24">
        <f>C22/$C$37*1000</f>
        <v>414.38213307543253</v>
      </c>
      <c r="E22" s="23">
        <v>50.979263865286555</v>
      </c>
      <c r="F22" s="24">
        <f t="shared" si="5"/>
        <v>411.8205336883961</v>
      </c>
      <c r="G22" s="23">
        <v>0.31710038812123864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11.285200135749715</v>
      </c>
      <c r="D23" s="24">
        <f t="shared" ref="D23:D24" si="14">C23/$C$37*1000</f>
        <v>91.164069276595157</v>
      </c>
      <c r="E23" s="23">
        <v>11.215438050363042</v>
      </c>
      <c r="F23" s="24">
        <f t="shared" si="5"/>
        <v>90.600517411447143</v>
      </c>
      <c r="G23" s="23">
        <v>6.9762085386672501E-2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27.384709470741743</v>
      </c>
      <c r="D24" s="24">
        <f t="shared" si="14"/>
        <v>221.21907642573504</v>
      </c>
      <c r="E24" s="23">
        <v>27.21542452963244</v>
      </c>
      <c r="F24" s="24">
        <f t="shared" si="5"/>
        <v>219.85155933138734</v>
      </c>
      <c r="G24" s="23">
        <v>0.16928494110930442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24.430547479848158</v>
      </c>
      <c r="D25" s="27">
        <f t="shared" ref="D25" si="17">D26+D27+D28</f>
        <v>197.35477405160481</v>
      </c>
      <c r="E25" s="26">
        <f>E26+E27+E28</f>
        <v>24.279524377126812</v>
      </c>
      <c r="F25" s="27">
        <f t="shared" ref="F25" si="18">F26+F27+F28</f>
        <v>196.13477968435907</v>
      </c>
      <c r="G25" s="26">
        <f>G26+G27+G28</f>
        <v>0.15102310272135019</v>
      </c>
      <c r="H25" s="27">
        <f t="shared" ref="H25" si="19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14.967784923884995</v>
      </c>
      <c r="D26" s="24">
        <f>C26/$C$37*1000</f>
        <v>120.91271446712169</v>
      </c>
      <c r="E26" s="23">
        <v>14.875258085428529</v>
      </c>
      <c r="F26" s="24">
        <f t="shared" si="5"/>
        <v>120.16526444323877</v>
      </c>
      <c r="G26" s="23">
        <v>9.2526838456467114E-2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3.2929126832546998</v>
      </c>
      <c r="D27" s="24">
        <f t="shared" ref="D27:D28" si="21">C27/$C$37*1000</f>
        <v>26.60079718276678</v>
      </c>
      <c r="E27" s="23">
        <v>3.2725567787942769</v>
      </c>
      <c r="F27" s="24">
        <f t="shared" si="5"/>
        <v>26.436358177512535</v>
      </c>
      <c r="G27" s="23">
        <v>2.0355904460422763E-2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6.1698498727084665</v>
      </c>
      <c r="D28" s="24">
        <f t="shared" si="21"/>
        <v>49.841262401716342</v>
      </c>
      <c r="E28" s="23">
        <v>6.1317095129040062</v>
      </c>
      <c r="F28" s="24">
        <f t="shared" si="5"/>
        <v>49.533157063607774</v>
      </c>
      <c r="G28" s="23">
        <v>3.8140359804460316E-2</v>
      </c>
      <c r="H28" s="24">
        <f t="shared" si="22"/>
        <v>0.30810533810857349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452.11078137903399</v>
      </c>
      <c r="D29" s="27">
        <f>C29/C37*1000</f>
        <v>3652.239933589417</v>
      </c>
      <c r="E29" s="26">
        <f>E10+E25</f>
        <v>449.37752969416147</v>
      </c>
      <c r="F29" s="27">
        <f>E29/E37*1000</f>
        <v>3630.1601881748238</v>
      </c>
      <c r="G29" s="26">
        <f>G10+G25</f>
        <v>2.7332516848725446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21.158818439999997</v>
      </c>
      <c r="D30" s="24">
        <f>C30/C37*1000-0.01</f>
        <v>170.91510251231921</v>
      </c>
      <c r="E30" s="23">
        <f>E31+E32</f>
        <v>21.030899999999999</v>
      </c>
      <c r="F30" s="24">
        <f>E30/E37*1000</f>
        <v>169.89175216091766</v>
      </c>
      <c r="G30" s="23">
        <f>G31+G32</f>
        <v>0.12791843999999999</v>
      </c>
      <c r="H30" s="24">
        <f>G30/G37*1000</f>
        <v>1.0333503514015672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3.9786080400000001</v>
      </c>
      <c r="D31" s="24">
        <f>C31/$C$37*1000</f>
        <v>32.139979319815822</v>
      </c>
      <c r="E31" s="23">
        <v>3.954555</v>
      </c>
      <c r="F31" s="24">
        <f>E31/$C$37*1000</f>
        <v>31.945674125535181</v>
      </c>
      <c r="G31" s="23">
        <v>2.4053040000000001E-2</v>
      </c>
      <c r="H31" s="24">
        <f>G31/$G$37*1000</f>
        <v>0.19430519428063656</v>
      </c>
    </row>
    <row r="32" spans="1:11" ht="15.75" x14ac:dyDescent="0.25">
      <c r="A32" s="18" t="s">
        <v>43</v>
      </c>
      <c r="B32" s="22" t="s">
        <v>44</v>
      </c>
      <c r="C32" s="23">
        <f t="shared" si="24"/>
        <v>17.1802104</v>
      </c>
      <c r="D32" s="24">
        <f>C32/$C$37*1000-0.01</f>
        <v>138.77512319250343</v>
      </c>
      <c r="E32" s="23">
        <v>17.076345</v>
      </c>
      <c r="F32" s="24">
        <f>E32/$C$37*1000-0.01</f>
        <v>137.93607803538251</v>
      </c>
      <c r="G32" s="23">
        <v>0.1038654</v>
      </c>
      <c r="H32" s="24">
        <f>G32/$G$37*1000</f>
        <v>0.83904515712093064</v>
      </c>
    </row>
    <row r="33" spans="1:8" ht="15.75" x14ac:dyDescent="0.25">
      <c r="A33" s="29">
        <v>5</v>
      </c>
      <c r="B33" s="22" t="s">
        <v>45</v>
      </c>
      <c r="C33" s="23">
        <f>E33+G33</f>
        <v>473.269599819034</v>
      </c>
      <c r="D33" s="24" t="s">
        <v>46</v>
      </c>
      <c r="E33" s="23">
        <f>E29+E30</f>
        <v>470.40842969416144</v>
      </c>
      <c r="F33" s="24" t="s">
        <v>46</v>
      </c>
      <c r="G33" s="23">
        <f>G29+G30</f>
        <v>2.8611701248725447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3823.1550361017362</v>
      </c>
      <c r="E34" s="26" t="s">
        <v>46</v>
      </c>
      <c r="F34" s="27">
        <f>F29+F30</f>
        <v>3800.0519403357416</v>
      </c>
      <c r="G34" s="50"/>
      <c r="H34" s="27">
        <f>H29+H30</f>
        <v>23.113095765995187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764.63</v>
      </c>
      <c r="E35" s="31" t="s">
        <v>46</v>
      </c>
      <c r="F35" s="24">
        <v>760.01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4587.7850361017363</v>
      </c>
      <c r="E36" s="33" t="s">
        <v>46</v>
      </c>
      <c r="F36" s="27">
        <f>F34+F35</f>
        <v>4560.0619403357414</v>
      </c>
      <c r="G36" s="50"/>
      <c r="H36" s="27">
        <f>H34+H35</f>
        <v>27.733095765995188</v>
      </c>
    </row>
    <row r="37" spans="1:8" s="38" customFormat="1" ht="31.5" x14ac:dyDescent="0.25">
      <c r="A37" s="34">
        <v>9</v>
      </c>
      <c r="B37" s="35" t="s">
        <v>90</v>
      </c>
      <c r="C37" s="59">
        <v>123.79</v>
      </c>
      <c r="D37" s="54" t="s">
        <v>46</v>
      </c>
      <c r="E37" s="57">
        <v>123.79</v>
      </c>
      <c r="F37" s="37"/>
      <c r="G37" s="58">
        <v>123.79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51" bottom="0.4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opLeftCell="A22" workbookViewId="0">
      <selection activeCell="B53" sqref="B53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55</v>
      </c>
      <c r="B4" s="79"/>
      <c r="C4" s="79"/>
      <c r="D4" s="79"/>
      <c r="E4" s="79"/>
      <c r="F4" s="79"/>
    </row>
    <row r="5" spans="1:11" ht="15.75" x14ac:dyDescent="0.25">
      <c r="A5" s="80" t="s">
        <v>59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15.75" x14ac:dyDescent="0.25">
      <c r="A7" s="3"/>
      <c r="B7" s="3"/>
      <c r="C7" s="3"/>
      <c r="D7" s="3"/>
      <c r="E7" s="3"/>
      <c r="F7" s="3"/>
    </row>
    <row r="8" spans="1:11" ht="32.25" customHeight="1" x14ac:dyDescent="0.25">
      <c r="A8" s="82" t="s">
        <v>56</v>
      </c>
      <c r="B8" s="82" t="s">
        <v>57</v>
      </c>
      <c r="C8" s="75" t="s">
        <v>3</v>
      </c>
      <c r="D8" s="76"/>
      <c r="E8" s="83" t="s">
        <v>3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823.12152339525642</v>
      </c>
      <c r="D10" s="8">
        <f t="shared" si="0"/>
        <v>2516.1139677057427</v>
      </c>
      <c r="E10" s="7">
        <f t="shared" si="0"/>
        <v>816.29746443762701</v>
      </c>
      <c r="F10" s="8">
        <f t="shared" si="0"/>
        <v>2495.2542166583949</v>
      </c>
      <c r="G10" s="7">
        <f t="shared" si="0"/>
        <v>6.8240589576293882</v>
      </c>
      <c r="H10" s="8">
        <f t="shared" si="0"/>
        <v>20.859751047347888</v>
      </c>
    </row>
    <row r="11" spans="1:11" ht="15.75" x14ac:dyDescent="0.25">
      <c r="A11" s="9" t="s">
        <v>7</v>
      </c>
      <c r="B11" s="10" t="s">
        <v>8</v>
      </c>
      <c r="C11" s="11">
        <f t="shared" ref="C11:H11" si="1">C12+C13+C14+C15</f>
        <v>414.11947571220281</v>
      </c>
      <c r="D11" s="12">
        <f t="shared" si="1"/>
        <v>1265.8784487137095</v>
      </c>
      <c r="E11" s="11">
        <f t="shared" si="1"/>
        <v>414.11947571220281</v>
      </c>
      <c r="F11" s="12">
        <f t="shared" si="1"/>
        <v>1265.8784487137095</v>
      </c>
      <c r="G11" s="11">
        <f t="shared" si="1"/>
        <v>0</v>
      </c>
      <c r="H11" s="12">
        <f t="shared" si="1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358.98637439999328</v>
      </c>
      <c r="D12" s="8">
        <f>C12/$C$37*1000</f>
        <v>1097.3478461820423</v>
      </c>
      <c r="E12" s="7">
        <v>358.98637439999328</v>
      </c>
      <c r="F12" s="8">
        <f>E12/$C$37*1000</f>
        <v>1097.3478461820423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2">E13+G13</f>
        <v>52.382204282268006</v>
      </c>
      <c r="D13" s="8">
        <f t="shared" ref="D13:D15" si="3">C13/$C$37*1000</f>
        <v>160.12167354119953</v>
      </c>
      <c r="E13" s="7">
        <v>52.382204282268006</v>
      </c>
      <c r="F13" s="8">
        <f t="shared" ref="F13:F28" si="4">E13/$C$37*1000</f>
        <v>160.12167354119953</v>
      </c>
      <c r="G13" s="7">
        <v>0</v>
      </c>
      <c r="H13" s="8">
        <f t="shared" ref="H13:H15" si="5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2"/>
        <v>1.2215450843267703</v>
      </c>
      <c r="D14" s="8">
        <f t="shared" si="3"/>
        <v>3.7340132185815564</v>
      </c>
      <c r="E14" s="7">
        <v>1.2215450843267703</v>
      </c>
      <c r="F14" s="8">
        <f t="shared" si="4"/>
        <v>3.7340132185815564</v>
      </c>
      <c r="G14" s="7">
        <v>0</v>
      </c>
      <c r="H14" s="8">
        <f t="shared" si="5"/>
        <v>0</v>
      </c>
    </row>
    <row r="15" spans="1:11" ht="31.5" x14ac:dyDescent="0.25">
      <c r="A15" s="13" t="s">
        <v>15</v>
      </c>
      <c r="B15" s="14" t="s">
        <v>16</v>
      </c>
      <c r="C15" s="7">
        <f t="shared" si="2"/>
        <v>1.5293519456148175</v>
      </c>
      <c r="D15" s="8">
        <f t="shared" si="3"/>
        <v>4.6749157718860967</v>
      </c>
      <c r="E15" s="7">
        <v>1.5293519456148175</v>
      </c>
      <c r="F15" s="8">
        <f t="shared" si="4"/>
        <v>4.6749157718860967</v>
      </c>
      <c r="G15" s="7">
        <v>0</v>
      </c>
      <c r="H15" s="8">
        <f t="shared" si="5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136.09317192389705</v>
      </c>
      <c r="D16" s="12">
        <f>C16/$C$37*1000</f>
        <v>416.00896229105905</v>
      </c>
      <c r="E16" s="15">
        <v>131.8596</v>
      </c>
      <c r="F16" s="12">
        <f t="shared" si="4"/>
        <v>403.06779971877489</v>
      </c>
      <c r="G16" s="15">
        <v>4.2335719238970579</v>
      </c>
      <c r="H16" s="12">
        <f>G16/$G$37*1000</f>
        <v>12.941162572284215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6">C18+C19+C20</f>
        <v>35.154882459799325</v>
      </c>
      <c r="D17" s="17">
        <f t="shared" si="6"/>
        <v>107.46127792321124</v>
      </c>
      <c r="E17" s="15">
        <f t="shared" si="6"/>
        <v>34.034126948951524</v>
      </c>
      <c r="F17" s="17">
        <f t="shared" si="6"/>
        <v>104.03535779467973</v>
      </c>
      <c r="G17" s="15">
        <f t="shared" si="6"/>
        <v>1.1207555108478002</v>
      </c>
      <c r="H17" s="17">
        <f t="shared" si="6"/>
        <v>3.4259201285315162</v>
      </c>
      <c r="I17" s="49">
        <v>4.3989418715590585</v>
      </c>
      <c r="J17">
        <v>0.10972547179246152</v>
      </c>
      <c r="K17" s="16">
        <f t="shared" ref="K17:K19" si="7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29.940505823257354</v>
      </c>
      <c r="D18" s="8">
        <f>C18/$C$37*1000</f>
        <v>91.521996158395041</v>
      </c>
      <c r="E18" s="7">
        <v>29.009119999999999</v>
      </c>
      <c r="F18" s="8">
        <f t="shared" si="4"/>
        <v>88.674940392492516</v>
      </c>
      <c r="G18" s="7">
        <v>0.93138582325735264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7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8">E19+G19</f>
        <v>0</v>
      </c>
      <c r="D19" s="8">
        <f t="shared" ref="D19:D20" si="9">C19/$C$37*1000</f>
        <v>0</v>
      </c>
      <c r="E19" s="7">
        <v>0</v>
      </c>
      <c r="F19" s="8">
        <f t="shared" si="4"/>
        <v>0</v>
      </c>
      <c r="G19" s="7">
        <v>0</v>
      </c>
      <c r="H19" s="8">
        <f t="shared" ref="H19:H20" si="10">G19/$G$37*1000</f>
        <v>0</v>
      </c>
      <c r="I19" s="49">
        <v>0.92575644196121698</v>
      </c>
      <c r="J19">
        <v>3.9934013224396242E-2</v>
      </c>
      <c r="K19" s="16">
        <f t="shared" si="7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8"/>
        <v>5.2143766365419735</v>
      </c>
      <c r="D20" s="8">
        <f t="shared" si="9"/>
        <v>15.939281764816206</v>
      </c>
      <c r="E20" s="7">
        <v>5.0250069489515257</v>
      </c>
      <c r="F20" s="8">
        <f t="shared" si="4"/>
        <v>15.360417402187215</v>
      </c>
      <c r="G20" s="7">
        <v>0.18936968759044756</v>
      </c>
      <c r="H20" s="8">
        <f t="shared" si="10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1">C22+C23+C24</f>
        <v>237.75399329935732</v>
      </c>
      <c r="D21" s="21">
        <f t="shared" si="11"/>
        <v>726.76527877776266</v>
      </c>
      <c r="E21" s="20">
        <f t="shared" si="11"/>
        <v>236.28426177647276</v>
      </c>
      <c r="F21" s="21">
        <f t="shared" si="11"/>
        <v>722.27261043123053</v>
      </c>
      <c r="G21" s="20">
        <f t="shared" si="11"/>
        <v>1.4697315228845294</v>
      </c>
      <c r="H21" s="21">
        <f t="shared" si="11"/>
        <v>4.492668346532156</v>
      </c>
    </row>
    <row r="22" spans="1:11" ht="15.75" x14ac:dyDescent="0.25">
      <c r="A22" s="18" t="s">
        <v>29</v>
      </c>
      <c r="B22" s="22" t="s">
        <v>30</v>
      </c>
      <c r="C22" s="23">
        <f>E22+G22</f>
        <v>135.560971014297</v>
      </c>
      <c r="D22" s="24">
        <f>C22/$C$37*1000</f>
        <v>414.38213307543253</v>
      </c>
      <c r="E22" s="23">
        <v>134.7229693908219</v>
      </c>
      <c r="F22" s="24">
        <f t="shared" si="4"/>
        <v>411.8205336883961</v>
      </c>
      <c r="G22" s="23">
        <v>0.83800162347509499</v>
      </c>
      <c r="H22" s="24">
        <f>G22/$G$37*1000</f>
        <v>2.5615993870364218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2">E23+G23</f>
        <v>29.823413623145335</v>
      </c>
      <c r="D23" s="24">
        <f t="shared" ref="D23:D24" si="13">C23/$C$37*1000</f>
        <v>91.164069276595143</v>
      </c>
      <c r="E23" s="23">
        <v>29.639053265980813</v>
      </c>
      <c r="F23" s="24">
        <f t="shared" si="4"/>
        <v>90.600517411447129</v>
      </c>
      <c r="G23" s="23">
        <v>0.18436035716452087</v>
      </c>
      <c r="H23" s="24">
        <f t="shared" ref="H23:H24" si="14">G23/$G$37*1000</f>
        <v>0.5635518651480127</v>
      </c>
      <c r="I23">
        <v>4.378571952658965</v>
      </c>
      <c r="J23">
        <v>2.2200342537640746E-2</v>
      </c>
      <c r="K23">
        <f t="shared" ref="K23:K24" si="15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2"/>
        <v>72.369608661914967</v>
      </c>
      <c r="D24" s="24">
        <f t="shared" si="13"/>
        <v>221.21907642573507</v>
      </c>
      <c r="E24" s="23">
        <v>71.922239119670053</v>
      </c>
      <c r="F24" s="24">
        <f t="shared" si="4"/>
        <v>219.85155933138734</v>
      </c>
      <c r="G24" s="23">
        <v>0.44736954224491343</v>
      </c>
      <c r="H24" s="24">
        <f t="shared" si="14"/>
        <v>1.3675170943477211</v>
      </c>
      <c r="I24">
        <v>9.6939338643731077</v>
      </c>
      <c r="J24">
        <v>4.9150420423176834E-2</v>
      </c>
      <c r="K24">
        <f t="shared" si="15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64.562640783241989</v>
      </c>
      <c r="D25" s="27">
        <f t="shared" ref="D25" si="16">D26+D27+D28</f>
        <v>197.35477405160478</v>
      </c>
      <c r="E25" s="26">
        <f>E26+E27+E28</f>
        <v>64.16353182594122</v>
      </c>
      <c r="F25" s="27">
        <f t="shared" ref="F25" si="17">F26+F27+F28</f>
        <v>196.13477968435907</v>
      </c>
      <c r="G25" s="26">
        <f>G26+G27+G28</f>
        <v>0.39910895730077145</v>
      </c>
      <c r="H25" s="27">
        <f t="shared" ref="H25" si="18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39.555385410774186</v>
      </c>
      <c r="D26" s="24">
        <f>C26/$C$37*1000</f>
        <v>120.91271446712167</v>
      </c>
      <c r="E26" s="23">
        <v>39.310864609961129</v>
      </c>
      <c r="F26" s="24">
        <f t="shared" si="4"/>
        <v>120.16526444323877</v>
      </c>
      <c r="G26" s="23">
        <v>0.2445208008130596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19">E27+G27</f>
        <v>8.7021847903703229</v>
      </c>
      <c r="D27" s="24">
        <f t="shared" ref="D27:D28" si="20">C27/$C$37*1000</f>
        <v>26.600797182766776</v>
      </c>
      <c r="E27" s="23">
        <v>8.6483902141914495</v>
      </c>
      <c r="F27" s="24">
        <f t="shared" si="4"/>
        <v>26.436358177512531</v>
      </c>
      <c r="G27" s="23">
        <v>5.3794576178873114E-2</v>
      </c>
      <c r="H27" s="24">
        <f t="shared" ref="H27:H28" si="21">G27/$G$37*1000</f>
        <v>0.16443900525424321</v>
      </c>
      <c r="I27">
        <v>0.96805138577417882</v>
      </c>
      <c r="J27">
        <v>4.9082377977536116E-3</v>
      </c>
      <c r="K27">
        <f t="shared" ref="K27:K28" si="22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19"/>
        <v>16.305070582097482</v>
      </c>
      <c r="D28" s="24">
        <f t="shared" si="20"/>
        <v>49.841262401716335</v>
      </c>
      <c r="E28" s="23">
        <v>16.204277001788643</v>
      </c>
      <c r="F28" s="24">
        <f t="shared" si="4"/>
        <v>49.533157063607767</v>
      </c>
      <c r="G28" s="23">
        <v>0.10079358030883873</v>
      </c>
      <c r="H28" s="24">
        <f t="shared" si="21"/>
        <v>0.30810533810857349</v>
      </c>
      <c r="I28">
        <v>2.2839281597210119</v>
      </c>
      <c r="J28">
        <v>1.15800283803442E-2</v>
      </c>
      <c r="K28">
        <f t="shared" si="22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887.68416417849835</v>
      </c>
      <c r="D29" s="27">
        <f>C29/C37*1000</f>
        <v>2713.4687417573468</v>
      </c>
      <c r="E29" s="26">
        <f>E10+E25</f>
        <v>880.46099626356818</v>
      </c>
      <c r="F29" s="27">
        <f>E29/E37*1000</f>
        <v>2691.3889963427532</v>
      </c>
      <c r="G29" s="26">
        <f>G10+G25</f>
        <v>7.2231679149301593</v>
      </c>
      <c r="H29" s="27">
        <f>G29/G37*1000</f>
        <v>22.079745414593628</v>
      </c>
    </row>
    <row r="30" spans="1:11" ht="15.75" x14ac:dyDescent="0.25">
      <c r="A30" s="28">
        <v>4</v>
      </c>
      <c r="B30" s="22" t="s">
        <v>40</v>
      </c>
      <c r="C30" s="23">
        <f>E30+G30</f>
        <v>41.543600559999994</v>
      </c>
      <c r="D30" s="24">
        <f>C30/C37*1000</f>
        <v>126.9902811028917</v>
      </c>
      <c r="E30" s="23">
        <f>E31+E32</f>
        <v>41.205554799999994</v>
      </c>
      <c r="F30" s="24">
        <f>E30/E37*1000</f>
        <v>125.95694442746225</v>
      </c>
      <c r="G30" s="23">
        <f>G31+G32</f>
        <v>0.33804575999999997</v>
      </c>
      <c r="H30" s="24">
        <f>G30/G37*1000</f>
        <v>1.0333366754294797</v>
      </c>
    </row>
    <row r="31" spans="1:11" ht="15.75" x14ac:dyDescent="0.25">
      <c r="A31" s="18" t="s">
        <v>41</v>
      </c>
      <c r="B31" s="22" t="s">
        <v>42</v>
      </c>
      <c r="C31" s="23">
        <f t="shared" ref="C31:C32" si="23">E31+G31</f>
        <v>7.8116389600000007</v>
      </c>
      <c r="D31" s="24">
        <f>C31/$C$37*1000</f>
        <v>23.878580913370424</v>
      </c>
      <c r="E31" s="23">
        <v>7.7480748000000004</v>
      </c>
      <c r="F31" s="24">
        <f>E31/$C$37*1000</f>
        <v>23.684278290640094</v>
      </c>
      <c r="G31" s="23">
        <v>6.3564159999999995E-2</v>
      </c>
      <c r="H31" s="24">
        <f>G31/$G$37*1000</f>
        <v>0.19430262273032953</v>
      </c>
    </row>
    <row r="32" spans="1:11" ht="15.75" x14ac:dyDescent="0.25">
      <c r="A32" s="18" t="s">
        <v>43</v>
      </c>
      <c r="B32" s="22" t="s">
        <v>44</v>
      </c>
      <c r="C32" s="23">
        <f t="shared" si="23"/>
        <v>33.731961599999998</v>
      </c>
      <c r="D32" s="24">
        <f>C32/$C$37*1000</f>
        <v>103.1117001895213</v>
      </c>
      <c r="E32" s="23">
        <v>33.457479999999997</v>
      </c>
      <c r="F32" s="24">
        <f>E32/$C$37*1000</f>
        <v>102.27266613682215</v>
      </c>
      <c r="G32" s="23">
        <v>0.27448159999999999</v>
      </c>
      <c r="H32" s="24">
        <f>G32/$G$37*1000</f>
        <v>0.83903405269915021</v>
      </c>
    </row>
    <row r="33" spans="1:8" ht="15.75" x14ac:dyDescent="0.25">
      <c r="A33" s="29">
        <v>5</v>
      </c>
      <c r="B33" s="22" t="s">
        <v>45</v>
      </c>
      <c r="C33" s="23">
        <f>E33+G33</f>
        <v>929.22776473849831</v>
      </c>
      <c r="D33" s="24" t="s">
        <v>46</v>
      </c>
      <c r="E33" s="23">
        <f>E29+E30</f>
        <v>921.66655106356814</v>
      </c>
      <c r="F33" s="24" t="s">
        <v>46</v>
      </c>
      <c r="G33" s="23">
        <f>G29+G30</f>
        <v>7.5612136749301593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2840.4590228602387</v>
      </c>
      <c r="E34" s="26" t="s">
        <v>46</v>
      </c>
      <c r="F34" s="27">
        <f>F29+F30</f>
        <v>2817.3459407702153</v>
      </c>
      <c r="G34" s="50"/>
      <c r="H34" s="27">
        <f>H29+H30</f>
        <v>23.113082090023106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31">
        <v>568.09</v>
      </c>
      <c r="E35" s="31" t="s">
        <v>46</v>
      </c>
      <c r="F35" s="31">
        <v>563.47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3408.5490228602389</v>
      </c>
      <c r="E36" s="33" t="s">
        <v>46</v>
      </c>
      <c r="F36" s="27">
        <f>F34+F35</f>
        <v>3380.8159407702151</v>
      </c>
      <c r="G36" s="50"/>
      <c r="H36" s="27">
        <f>H34+H35</f>
        <v>27.733082090023107</v>
      </c>
    </row>
    <row r="37" spans="1:8" s="38" customFormat="1" ht="31.5" x14ac:dyDescent="0.25">
      <c r="A37" s="34">
        <v>9</v>
      </c>
      <c r="B37" s="35" t="s">
        <v>90</v>
      </c>
      <c r="C37" s="35">
        <v>327.14</v>
      </c>
      <c r="D37" s="54" t="s">
        <v>46</v>
      </c>
      <c r="E37" s="36">
        <v>327.14</v>
      </c>
      <c r="F37" s="37"/>
      <c r="G37" s="53">
        <v>327.14</v>
      </c>
      <c r="H37" s="52"/>
    </row>
    <row r="38" spans="1:8" s="38" customFormat="1" ht="15.75" x14ac:dyDescent="0.25">
      <c r="A38" s="64"/>
      <c r="B38" s="65"/>
      <c r="C38" s="65"/>
      <c r="D38" s="66"/>
      <c r="E38" s="67"/>
      <c r="F38" s="68"/>
      <c r="G38" s="69"/>
      <c r="H38" s="70"/>
    </row>
    <row r="39" spans="1:8" ht="15" x14ac:dyDescent="0.25">
      <c r="A39" s="39"/>
      <c r="B39" s="39"/>
      <c r="C39" s="39"/>
      <c r="D39" s="39"/>
      <c r="E39" s="39"/>
      <c r="F39" s="39"/>
    </row>
    <row r="40" spans="1:8" ht="15" x14ac:dyDescent="0.25">
      <c r="A40" s="39"/>
      <c r="B40" s="39"/>
      <c r="C40" s="39"/>
      <c r="D40" s="39"/>
      <c r="E40" s="39"/>
      <c r="F40" s="39"/>
    </row>
    <row r="41" spans="1:8" ht="15.75" x14ac:dyDescent="0.25">
      <c r="A41" s="39"/>
      <c r="B41" s="40" t="s">
        <v>50</v>
      </c>
      <c r="C41" s="84" t="s">
        <v>51</v>
      </c>
      <c r="D41" s="84"/>
      <c r="E41" s="73" t="s">
        <v>51</v>
      </c>
      <c r="F41" s="73"/>
    </row>
    <row r="42" spans="1:8" ht="15.75" x14ac:dyDescent="0.25">
      <c r="A42" s="39"/>
      <c r="B42" s="40" t="s">
        <v>52</v>
      </c>
      <c r="C42" s="71"/>
      <c r="D42" s="71"/>
      <c r="E42" s="40"/>
      <c r="F42" s="40"/>
    </row>
    <row r="43" spans="1:8" ht="15.75" x14ac:dyDescent="0.25">
      <c r="A43" s="39"/>
      <c r="B43" s="40"/>
      <c r="C43" s="71"/>
      <c r="D43" s="71"/>
      <c r="E43" s="40"/>
      <c r="F43" s="40"/>
    </row>
    <row r="44" spans="1:8" ht="15.75" x14ac:dyDescent="0.25">
      <c r="A44" s="41"/>
      <c r="B44" s="42" t="s">
        <v>53</v>
      </c>
      <c r="C44" s="85" t="s">
        <v>54</v>
      </c>
      <c r="D44" s="85"/>
      <c r="E44" s="74" t="s">
        <v>54</v>
      </c>
      <c r="F44" s="7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3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5"/>
      <c r="B49" s="44"/>
      <c r="C49" s="44"/>
      <c r="D49" s="44"/>
      <c r="E49" s="44"/>
      <c r="F49" s="44"/>
    </row>
    <row r="50" spans="1:6" ht="17.25" x14ac:dyDescent="0.3">
      <c r="A50" s="46"/>
      <c r="B50" s="44"/>
      <c r="C50" s="44"/>
      <c r="D50" s="44"/>
      <c r="E50" s="44"/>
      <c r="F50" s="44"/>
    </row>
    <row r="51" spans="1:6" ht="17.25" x14ac:dyDescent="0.3">
      <c r="A51" s="46"/>
      <c r="B51" s="47"/>
      <c r="C51" s="47"/>
      <c r="D51" s="47"/>
      <c r="E51" s="47"/>
      <c r="F51" s="47"/>
    </row>
    <row r="52" spans="1:6" ht="15.75" x14ac:dyDescent="0.25">
      <c r="A52" s="45"/>
      <c r="B52" s="43"/>
      <c r="C52" s="43"/>
      <c r="D52" s="43"/>
      <c r="E52" s="43"/>
      <c r="F52" s="43"/>
    </row>
    <row r="53" spans="1:6" ht="15.75" x14ac:dyDescent="0.25">
      <c r="A53" s="45"/>
    </row>
    <row r="54" spans="1:6" ht="15.75" x14ac:dyDescent="0.25">
      <c r="A54" s="45"/>
    </row>
    <row r="55" spans="1:6" ht="15.75" x14ac:dyDescent="0.25">
      <c r="A55" s="43"/>
    </row>
  </sheetData>
  <mergeCells count="13">
    <mergeCell ref="G8:H8"/>
    <mergeCell ref="E41:F41"/>
    <mergeCell ref="E44:F44"/>
    <mergeCell ref="A3:F3"/>
    <mergeCell ref="A4:F4"/>
    <mergeCell ref="A5:F5"/>
    <mergeCell ref="A6:F6"/>
    <mergeCell ref="A8:A9"/>
    <mergeCell ref="B8:B9"/>
    <mergeCell ref="C8:D8"/>
    <mergeCell ref="E8:F8"/>
    <mergeCell ref="C41:D41"/>
    <mergeCell ref="C44:D44"/>
  </mergeCells>
  <pageMargins left="0.7" right="0.7" top="0.75" bottom="0.75" header="0.3" footer="0.3"/>
  <pageSetup paperSize="9" orientation="portrait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21.75" customHeight="1" x14ac:dyDescent="0.25">
      <c r="A5" s="80" t="s">
        <v>81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1.5" customHeight="1" x14ac:dyDescent="0.25">
      <c r="A7" s="88" t="s">
        <v>94</v>
      </c>
      <c r="B7" s="88"/>
      <c r="C7" s="88"/>
      <c r="D7" s="88"/>
      <c r="E7" s="3"/>
      <c r="F7" s="3"/>
    </row>
    <row r="8" spans="1:11" ht="39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248.29040739381577</v>
      </c>
      <c r="D10" s="8">
        <f t="shared" si="0"/>
        <v>4070.3345474396019</v>
      </c>
      <c r="E10" s="55">
        <f>E11+E16+E17+E21</f>
        <v>247.01796257992751</v>
      </c>
      <c r="F10" s="56">
        <f t="shared" ref="F10" si="1">F11+F16+F17+F21</f>
        <v>4049.4747963922546</v>
      </c>
      <c r="G10" s="7">
        <f t="shared" si="0"/>
        <v>1.2724448138882209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172.06589068208905</v>
      </c>
      <c r="D11" s="12">
        <f t="shared" si="2"/>
        <v>2820.7523062637547</v>
      </c>
      <c r="E11" s="11">
        <f t="shared" si="2"/>
        <v>172.06589068208905</v>
      </c>
      <c r="F11" s="12">
        <f t="shared" si="2"/>
        <v>2820.7523062637547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151.07430647945051</v>
      </c>
      <c r="D12" s="8">
        <f>C12/$C$37*1000</f>
        <v>2476.6279750729595</v>
      </c>
      <c r="E12" s="7">
        <v>151.07430647945051</v>
      </c>
      <c r="F12" s="8">
        <f>E12/$C$37*1000</f>
        <v>2476.6279750729595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20.478639534220001</v>
      </c>
      <c r="D13" s="8">
        <f t="shared" ref="D13:D15" si="4">C13/$C$37*1000</f>
        <v>335.71540220032784</v>
      </c>
      <c r="E13" s="7">
        <v>20.478639534220001</v>
      </c>
      <c r="F13" s="8">
        <f t="shared" ref="F13:F28" si="5">E13/$C$37*1000</f>
        <v>335.71540220032784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0.22777480633347494</v>
      </c>
      <c r="D14" s="8">
        <f t="shared" si="4"/>
        <v>3.7340132185815564</v>
      </c>
      <c r="E14" s="7">
        <v>0.22777480633347494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0.28516986208505191</v>
      </c>
      <c r="D15" s="8">
        <f t="shared" si="4"/>
        <v>4.6749157718860967</v>
      </c>
      <c r="E15" s="7">
        <v>0.28516986208505191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25.343884116909337</v>
      </c>
      <c r="D16" s="12">
        <f>C16/$C$37*1000</f>
        <v>415.47351011326782</v>
      </c>
      <c r="E16" s="15">
        <v>24.5544732</v>
      </c>
      <c r="F16" s="12">
        <f t="shared" si="5"/>
        <v>402.53234754098361</v>
      </c>
      <c r="G16" s="15">
        <v>0.78941091690933696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6.5479505893738423</v>
      </c>
      <c r="D17" s="17">
        <f t="shared" si="7"/>
        <v>107.34345228481709</v>
      </c>
      <c r="E17" s="15">
        <f t="shared" si="7"/>
        <v>6.33896946153342</v>
      </c>
      <c r="F17" s="17">
        <f t="shared" si="7"/>
        <v>103.91753215628557</v>
      </c>
      <c r="G17" s="15">
        <f t="shared" si="7"/>
        <v>0.20898112784042247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5.5756544017200538</v>
      </c>
      <c r="D18" s="8">
        <f>C18/$C$37*1000</f>
        <v>91.404170520000889</v>
      </c>
      <c r="E18" s="7">
        <v>5.4019839999999997</v>
      </c>
      <c r="F18" s="8">
        <f t="shared" si="5"/>
        <v>88.557114754098365</v>
      </c>
      <c r="G18" s="7">
        <v>0.17367040172005413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0.97229618765378845</v>
      </c>
      <c r="D20" s="8">
        <f t="shared" si="10"/>
        <v>15.939281764816203</v>
      </c>
      <c r="E20" s="7">
        <v>0.93698546153342011</v>
      </c>
      <c r="F20" s="8">
        <f t="shared" si="5"/>
        <v>15.360417402187215</v>
      </c>
      <c r="G20" s="7">
        <v>3.5310726120368348E-2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44.332682005443523</v>
      </c>
      <c r="D21" s="21">
        <f t="shared" si="12"/>
        <v>726.76527877776266</v>
      </c>
      <c r="E21" s="20">
        <f t="shared" si="12"/>
        <v>44.058629236305059</v>
      </c>
      <c r="F21" s="21">
        <f t="shared" si="12"/>
        <v>722.27261043123053</v>
      </c>
      <c r="G21" s="20">
        <f t="shared" si="12"/>
        <v>0.27405276913846149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25.277310117601385</v>
      </c>
      <c r="D22" s="24">
        <f>C22/$C$37*1000</f>
        <v>414.38213307543253</v>
      </c>
      <c r="E22" s="23">
        <v>25.121052554992161</v>
      </c>
      <c r="F22" s="24">
        <f t="shared" si="5"/>
        <v>411.8205336883961</v>
      </c>
      <c r="G22" s="23">
        <v>0.15625756260922172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5.5610082258723033</v>
      </c>
      <c r="D23" s="24">
        <f t="shared" ref="D23:D24" si="14">C23/$C$37*1000</f>
        <v>91.164069276595143</v>
      </c>
      <c r="E23" s="23">
        <v>5.5266315620982747</v>
      </c>
      <c r="F23" s="24">
        <f t="shared" si="5"/>
        <v>90.600517411447129</v>
      </c>
      <c r="G23" s="23">
        <v>3.4376663774028773E-2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13.494363661969837</v>
      </c>
      <c r="D24" s="24">
        <f t="shared" si="14"/>
        <v>221.21907642573504</v>
      </c>
      <c r="E24" s="23">
        <v>13.410945119214626</v>
      </c>
      <c r="F24" s="24">
        <f t="shared" si="5"/>
        <v>219.85155933138731</v>
      </c>
      <c r="G24" s="23">
        <v>8.3418542755210989E-2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12.038641217147893</v>
      </c>
      <c r="D25" s="27">
        <f t="shared" ref="D25" si="17">D26+D27+D28</f>
        <v>197.35477405160478</v>
      </c>
      <c r="E25" s="26">
        <f>E26+E27+E28</f>
        <v>11.964221560745903</v>
      </c>
      <c r="F25" s="27">
        <f t="shared" ref="F25" si="18">F26+F27+F28</f>
        <v>196.13477968435905</v>
      </c>
      <c r="G25" s="26">
        <f>G26+G27+G28</f>
        <v>7.441965640199015E-2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7.3756755824944227</v>
      </c>
      <c r="D26" s="24">
        <f>C26/$C$37*1000</f>
        <v>120.91271446712167</v>
      </c>
      <c r="E26" s="23">
        <v>7.3300811310375646</v>
      </c>
      <c r="F26" s="24">
        <f t="shared" si="5"/>
        <v>120.16526444323875</v>
      </c>
      <c r="G26" s="23">
        <v>4.5594451456858337E-2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1.6226486281487731</v>
      </c>
      <c r="D27" s="24">
        <f t="shared" ref="D27:D28" si="21">C27/$C$37*1000</f>
        <v>26.600797182766772</v>
      </c>
      <c r="E27" s="23">
        <v>1.6126178488282643</v>
      </c>
      <c r="F27" s="24">
        <f t="shared" si="5"/>
        <v>26.436358177512528</v>
      </c>
      <c r="G27" s="23">
        <v>1.0030779320508833E-2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3.0403170065046967</v>
      </c>
      <c r="D28" s="24">
        <f t="shared" si="21"/>
        <v>49.841262401716335</v>
      </c>
      <c r="E28" s="23">
        <v>3.0215225808800739</v>
      </c>
      <c r="F28" s="24">
        <f t="shared" si="5"/>
        <v>49.533157063607767</v>
      </c>
      <c r="G28" s="23">
        <v>1.8794425624622982E-2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260.32904861096364</v>
      </c>
      <c r="D29" s="27">
        <f>C29/C37*1000-0.01</f>
        <v>4267.6793214912068</v>
      </c>
      <c r="E29" s="26">
        <f>E10+E25</f>
        <v>258.98218414067344</v>
      </c>
      <c r="F29" s="27">
        <f>E29/E37*1000-0.01</f>
        <v>4245.5995760766136</v>
      </c>
      <c r="G29" s="26">
        <f>G10+G25</f>
        <v>1.3468644702902111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12.18343492</v>
      </c>
      <c r="D30" s="24">
        <f>C30/C37*1000</f>
        <v>199.72844131147542</v>
      </c>
      <c r="E30" s="23">
        <f>E31+E32</f>
        <v>12.1204</v>
      </c>
      <c r="F30" s="24">
        <f>E30/E37*1000</f>
        <v>198.6950819672131</v>
      </c>
      <c r="G30" s="23">
        <f>G31+G32</f>
        <v>6.3034919999999994E-2</v>
      </c>
      <c r="H30" s="24">
        <f>G30/G37*1000</f>
        <v>1.033359344262295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2.2909291199999999</v>
      </c>
      <c r="D31" s="24">
        <f>C31/$C$37*1000</f>
        <v>37.556215081967217</v>
      </c>
      <c r="E31" s="23">
        <v>2.2790764000000001</v>
      </c>
      <c r="F31" s="24">
        <f>E31/$C$37*1000</f>
        <v>37.361908196721309</v>
      </c>
      <c r="G31" s="23">
        <v>1.1852720000000001E-2</v>
      </c>
      <c r="H31" s="24">
        <f>G31/$G$37*1000</f>
        <v>0.19430688524590164</v>
      </c>
    </row>
    <row r="32" spans="1:11" ht="15.75" x14ac:dyDescent="0.25">
      <c r="A32" s="18" t="s">
        <v>43</v>
      </c>
      <c r="B32" s="22" t="s">
        <v>44</v>
      </c>
      <c r="C32" s="23">
        <f t="shared" si="24"/>
        <v>9.8925058000000003</v>
      </c>
      <c r="D32" s="24">
        <f>C32/$C$37*1000</f>
        <v>162.1722262295082</v>
      </c>
      <c r="E32" s="23">
        <v>9.8413236000000008</v>
      </c>
      <c r="F32" s="24">
        <f>E32/$C$37*1000</f>
        <v>161.33317377049181</v>
      </c>
      <c r="G32" s="23">
        <v>5.1182199999999997E-2</v>
      </c>
      <c r="H32" s="24">
        <f>G32/$G$37*1000</f>
        <v>0.83905245901639347</v>
      </c>
    </row>
    <row r="33" spans="1:8" ht="15.75" x14ac:dyDescent="0.25">
      <c r="A33" s="29">
        <v>5</v>
      </c>
      <c r="B33" s="22" t="s">
        <v>45</v>
      </c>
      <c r="C33" s="23">
        <f>E33+G33</f>
        <v>272.51248353096366</v>
      </c>
      <c r="D33" s="24" t="s">
        <v>46</v>
      </c>
      <c r="E33" s="23">
        <f>E29+E30</f>
        <v>271.10258414067346</v>
      </c>
      <c r="F33" s="24" t="s">
        <v>46</v>
      </c>
      <c r="G33" s="23">
        <f>G29+G30</f>
        <v>1.4098993902902111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4467.4077628026826</v>
      </c>
      <c r="E34" s="26" t="s">
        <v>46</v>
      </c>
      <c r="F34" s="27">
        <f>F29+F30+0.01</f>
        <v>4444.3046580438267</v>
      </c>
      <c r="G34" s="50"/>
      <c r="H34" s="27">
        <f>H29+H30</f>
        <v>23.113104758855918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893.48</v>
      </c>
      <c r="E35" s="31" t="s">
        <v>46</v>
      </c>
      <c r="F35" s="24">
        <v>888.86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5360.8877628026821</v>
      </c>
      <c r="E36" s="33" t="s">
        <v>46</v>
      </c>
      <c r="F36" s="27">
        <f>F34+F35</f>
        <v>5333.1646580438264</v>
      </c>
      <c r="G36" s="50"/>
      <c r="H36" s="27">
        <f>H34+H35</f>
        <v>27.733104758855919</v>
      </c>
    </row>
    <row r="37" spans="1:8" s="38" customFormat="1" ht="31.5" x14ac:dyDescent="0.25">
      <c r="A37" s="34">
        <v>9</v>
      </c>
      <c r="B37" s="35" t="s">
        <v>90</v>
      </c>
      <c r="C37" s="59">
        <v>61</v>
      </c>
      <c r="D37" s="54" t="s">
        <v>46</v>
      </c>
      <c r="E37" s="57">
        <v>61</v>
      </c>
      <c r="F37" s="37"/>
      <c r="G37" s="58">
        <v>61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45" customHeight="1" x14ac:dyDescent="0.25">
      <c r="A5" s="80" t="s">
        <v>82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6.75" customHeight="1" x14ac:dyDescent="0.25">
      <c r="A7" s="88" t="s">
        <v>94</v>
      </c>
      <c r="B7" s="88"/>
      <c r="C7" s="88"/>
      <c r="D7" s="88"/>
      <c r="E7" s="3"/>
      <c r="F7" s="3"/>
    </row>
    <row r="8" spans="1:11" ht="34.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403.28481997638727</v>
      </c>
      <c r="D10" s="8">
        <f t="shared" si="0"/>
        <v>3704.9593015745277</v>
      </c>
      <c r="E10" s="55">
        <f>E11+E16+E17+E21</f>
        <v>401.01423607488351</v>
      </c>
      <c r="F10" s="56">
        <f t="shared" ref="F10" si="1">F11+F16+F17+F21</f>
        <v>3684.0995505271794</v>
      </c>
      <c r="G10" s="7">
        <f t="shared" si="0"/>
        <v>2.2705839015038172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267.26779439521596</v>
      </c>
      <c r="D11" s="12">
        <f t="shared" si="2"/>
        <v>2455.3770729923376</v>
      </c>
      <c r="E11" s="11">
        <f t="shared" si="2"/>
        <v>267.26779439521596</v>
      </c>
      <c r="F11" s="12">
        <f t="shared" si="2"/>
        <v>2455.3770729923376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252.52555142067155</v>
      </c>
      <c r="D12" s="8">
        <f>C12/$C$37*1000</f>
        <v>2319.9407571949619</v>
      </c>
      <c r="E12" s="7">
        <v>252.52555142067155</v>
      </c>
      <c r="F12" s="8">
        <f>E12/$C$37*1000</f>
        <v>2319.9407571949619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13.826931053932</v>
      </c>
      <c r="D13" s="8">
        <f t="shared" ref="D13:D15" si="4">C13/$C$37*1000</f>
        <v>127.02738680690858</v>
      </c>
      <c r="E13" s="7">
        <v>13.826931053932</v>
      </c>
      <c r="F13" s="8">
        <f t="shared" ref="F13:F28" si="5">E13/$C$37*1000</f>
        <v>127.02738680690858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0.40644733884260242</v>
      </c>
      <c r="D14" s="8">
        <f t="shared" si="4"/>
        <v>3.7340132185815564</v>
      </c>
      <c r="E14" s="7">
        <v>0.40644733884260242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0.50886458176980154</v>
      </c>
      <c r="D15" s="8">
        <f t="shared" si="4"/>
        <v>4.6749157718860959</v>
      </c>
      <c r="E15" s="7">
        <v>0.50886458176980154</v>
      </c>
      <c r="F15" s="8">
        <f t="shared" si="5"/>
        <v>4.6749157718860959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45.224290245993139</v>
      </c>
      <c r="D16" s="12">
        <f>C16/$C$37*1000</f>
        <v>415.4734978961244</v>
      </c>
      <c r="E16" s="15">
        <v>43.8156447</v>
      </c>
      <c r="F16" s="12">
        <f t="shared" si="5"/>
        <v>402.53233532384013</v>
      </c>
      <c r="G16" s="15">
        <v>1.4086455459931364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11.684334740218732</v>
      </c>
      <c r="D17" s="17">
        <f t="shared" si="7"/>
        <v>107.34345190830255</v>
      </c>
      <c r="E17" s="15">
        <f t="shared" si="7"/>
        <v>11.311423334228078</v>
      </c>
      <c r="F17" s="17">
        <f t="shared" si="7"/>
        <v>103.91753177977104</v>
      </c>
      <c r="G17" s="15">
        <f t="shared" si="7"/>
        <v>0.37291140599065548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9.9493439201184888</v>
      </c>
      <c r="D18" s="8">
        <f>C18/$C$37*1000</f>
        <v>91.404170143486354</v>
      </c>
      <c r="E18" s="7">
        <v>9.6394418999999996</v>
      </c>
      <c r="F18" s="8">
        <f t="shared" si="5"/>
        <v>88.557114377583829</v>
      </c>
      <c r="G18" s="7">
        <v>0.30990202011849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1.7349908201002437</v>
      </c>
      <c r="D20" s="8">
        <f t="shared" si="10"/>
        <v>15.939281764816203</v>
      </c>
      <c r="E20" s="7">
        <v>1.6719814342280783</v>
      </c>
      <c r="F20" s="8">
        <f t="shared" si="5"/>
        <v>15.360417402187215</v>
      </c>
      <c r="G20" s="7">
        <v>6.300938587216548E-2</v>
      </c>
      <c r="H20" s="8">
        <f t="shared" si="11"/>
        <v>0.57886436262898922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79.108400594959448</v>
      </c>
      <c r="D21" s="21">
        <f t="shared" si="12"/>
        <v>726.76527877776266</v>
      </c>
      <c r="E21" s="20">
        <f t="shared" si="12"/>
        <v>78.619373645439438</v>
      </c>
      <c r="F21" s="21">
        <f t="shared" si="12"/>
        <v>722.27261043123053</v>
      </c>
      <c r="G21" s="20">
        <f t="shared" si="12"/>
        <v>0.48902694952002507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45.105495185260821</v>
      </c>
      <c r="D22" s="24">
        <f>C22/$C$37*1000</f>
        <v>414.38213307543248</v>
      </c>
      <c r="E22" s="23">
        <v>44.826665091981909</v>
      </c>
      <c r="F22" s="24">
        <f t="shared" si="5"/>
        <v>411.82053368839604</v>
      </c>
      <c r="G22" s="23">
        <v>0.27883009327891445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9.9232089407573802</v>
      </c>
      <c r="D23" s="24">
        <f t="shared" ref="D23:D24" si="14">C23/$C$37*1000</f>
        <v>91.164069276595143</v>
      </c>
      <c r="E23" s="23">
        <v>9.8618663202360199</v>
      </c>
      <c r="F23" s="24">
        <f t="shared" si="5"/>
        <v>90.600517411447129</v>
      </c>
      <c r="G23" s="23">
        <v>6.1342620521361177E-2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24.079696468941258</v>
      </c>
      <c r="D24" s="24">
        <f t="shared" si="14"/>
        <v>221.21907642573504</v>
      </c>
      <c r="E24" s="23">
        <v>23.930842233221508</v>
      </c>
      <c r="F24" s="24">
        <f t="shared" si="5"/>
        <v>219.85155933138731</v>
      </c>
      <c r="G24" s="23">
        <v>0.14885423571974943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21.482067155517178</v>
      </c>
      <c r="D25" s="27">
        <f t="shared" ref="D25" si="17">D26+D27+D28</f>
        <v>197.35477405160478</v>
      </c>
      <c r="E25" s="26">
        <f>E26+E27+E28</f>
        <v>21.349270768642484</v>
      </c>
      <c r="F25" s="27">
        <f t="shared" ref="F25" si="18">F26+F27+F28</f>
        <v>196.13477968435907</v>
      </c>
      <c r="G25" s="26">
        <f>G26+G27+G28</f>
        <v>0.1327963868746988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13.161348969746195</v>
      </c>
      <c r="D26" s="24">
        <f>C26/$C$37*1000</f>
        <v>120.91271446712167</v>
      </c>
      <c r="E26" s="23">
        <v>13.079989034646539</v>
      </c>
      <c r="F26" s="24">
        <f t="shared" si="5"/>
        <v>120.16526444323877</v>
      </c>
      <c r="G26" s="23">
        <v>8.1359935099656222E-2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2.8954967733441634</v>
      </c>
      <c r="D27" s="24">
        <f t="shared" ref="D27:D28" si="21">C27/$C$37*1000</f>
        <v>26.600797182766776</v>
      </c>
      <c r="E27" s="23">
        <v>2.8775975876222391</v>
      </c>
      <c r="F27" s="24">
        <f t="shared" si="5"/>
        <v>26.436358177512531</v>
      </c>
      <c r="G27" s="23">
        <v>1.7899185721924369E-2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5.425221412426823</v>
      </c>
      <c r="D28" s="24">
        <f t="shared" si="21"/>
        <v>49.841262401716335</v>
      </c>
      <c r="E28" s="23">
        <v>5.3916841463737049</v>
      </c>
      <c r="F28" s="24">
        <f t="shared" si="5"/>
        <v>49.533157063607767</v>
      </c>
      <c r="G28" s="23">
        <v>3.3537266053118221E-2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424.76688713190447</v>
      </c>
      <c r="D29" s="27">
        <f>C29/C37*1000</f>
        <v>3902.3140756261323</v>
      </c>
      <c r="E29" s="26">
        <f>E10+E25</f>
        <v>422.36350684352601</v>
      </c>
      <c r="F29" s="27">
        <f>E29/E37*1000</f>
        <v>3880.2343302115391</v>
      </c>
      <c r="G29" s="26">
        <f>G10+G25</f>
        <v>2.403380288378516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19.879090919999999</v>
      </c>
      <c r="D30" s="24">
        <f>C30/C37*1000</f>
        <v>182.62830427193384</v>
      </c>
      <c r="E30" s="23">
        <f>E31+E32</f>
        <v>19.7666118</v>
      </c>
      <c r="F30" s="24">
        <f>E30/E37*1000+0.01</f>
        <v>181.60496371152962</v>
      </c>
      <c r="G30" s="23">
        <f>G31+G32</f>
        <v>0.11247912</v>
      </c>
      <c r="H30" s="24">
        <f>G30/G37*1000</f>
        <v>1.0333405604042261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3.7379487199999999</v>
      </c>
      <c r="D31" s="24">
        <f>C31/$C$37*1000</f>
        <v>34.340364905833717</v>
      </c>
      <c r="E31" s="23">
        <v>3.7167987999999998</v>
      </c>
      <c r="F31" s="24">
        <f>E31/$C$37*1000</f>
        <v>34.146061552595313</v>
      </c>
      <c r="G31" s="23">
        <v>2.1149919999999999E-2</v>
      </c>
      <c r="H31" s="24">
        <f>G31/$G$37*1000</f>
        <v>0.19430335323840148</v>
      </c>
    </row>
    <row r="32" spans="1:11" ht="15.75" x14ac:dyDescent="0.25">
      <c r="A32" s="18" t="s">
        <v>43</v>
      </c>
      <c r="B32" s="22" t="s">
        <v>44</v>
      </c>
      <c r="C32" s="23">
        <f t="shared" si="24"/>
        <v>16.141142200000001</v>
      </c>
      <c r="D32" s="24">
        <f>C32/$C$37*1000</f>
        <v>148.28793936610015</v>
      </c>
      <c r="E32" s="23">
        <v>16.049813</v>
      </c>
      <c r="F32" s="24">
        <f>E32/$C$37*1000</f>
        <v>147.44890215893432</v>
      </c>
      <c r="G32" s="23">
        <v>9.1329199999999999E-2</v>
      </c>
      <c r="H32" s="24">
        <f>G32/$G$37*1000</f>
        <v>0.83903720716582464</v>
      </c>
    </row>
    <row r="33" spans="1:8" ht="15.75" x14ac:dyDescent="0.25">
      <c r="A33" s="29">
        <v>5</v>
      </c>
      <c r="B33" s="22" t="s">
        <v>45</v>
      </c>
      <c r="C33" s="23">
        <f>E33+G33</f>
        <v>444.64597805190454</v>
      </c>
      <c r="D33" s="24" t="s">
        <v>46</v>
      </c>
      <c r="E33" s="23">
        <f>E29+E30</f>
        <v>442.13011864352603</v>
      </c>
      <c r="F33" s="24" t="s">
        <v>46</v>
      </c>
      <c r="G33" s="23">
        <f>G29+G30</f>
        <v>2.5158594083785162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4084.9423798980661</v>
      </c>
      <c r="E34" s="26" t="s">
        <v>46</v>
      </c>
      <c r="F34" s="27">
        <f>F29+F30-0.01</f>
        <v>4061.8292939230687</v>
      </c>
      <c r="G34" s="50"/>
      <c r="H34" s="27">
        <f>H29+H30</f>
        <v>23.113085974997851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816.99</v>
      </c>
      <c r="E35" s="31" t="s">
        <v>46</v>
      </c>
      <c r="F35" s="24">
        <v>812.37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4901.9323798980658</v>
      </c>
      <c r="E36" s="33" t="s">
        <v>46</v>
      </c>
      <c r="F36" s="27">
        <f>F34+F35</f>
        <v>4874.1992939230686</v>
      </c>
      <c r="G36" s="50"/>
      <c r="H36" s="27">
        <f>H34+H35</f>
        <v>27.733085974997852</v>
      </c>
    </row>
    <row r="37" spans="1:8" s="38" customFormat="1" ht="31.5" x14ac:dyDescent="0.25">
      <c r="A37" s="34">
        <v>9</v>
      </c>
      <c r="B37" s="35" t="s">
        <v>90</v>
      </c>
      <c r="C37" s="59">
        <v>108.85</v>
      </c>
      <c r="D37" s="54" t="s">
        <v>46</v>
      </c>
      <c r="E37" s="57">
        <v>108.85</v>
      </c>
      <c r="F37" s="37"/>
      <c r="G37" s="58">
        <v>108.85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E43:F43"/>
    <mergeCell ref="C43:D43"/>
    <mergeCell ref="G8:H8"/>
    <mergeCell ref="E40:F40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A7:D7"/>
  </mergeCells>
  <pageMargins left="0.7" right="0.7" top="0.75" bottom="0.53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45" customHeight="1" x14ac:dyDescent="0.25">
      <c r="A5" s="80" t="s">
        <v>83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8.25" customHeight="1" x14ac:dyDescent="0.25">
      <c r="A7" s="88" t="s">
        <v>94</v>
      </c>
      <c r="B7" s="88"/>
      <c r="C7" s="88"/>
      <c r="D7" s="88"/>
      <c r="E7" s="3"/>
      <c r="F7" s="3"/>
    </row>
    <row r="8" spans="1:11" ht="38.2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181.83155283259114</v>
      </c>
      <c r="D10" s="8">
        <f t="shared" si="0"/>
        <v>3562.5304238360322</v>
      </c>
      <c r="E10" s="55">
        <f>E11+E16+E17+E21</f>
        <v>180.76687113913448</v>
      </c>
      <c r="F10" s="56">
        <f t="shared" ref="F10" si="1">F11+F16+F17+F21</f>
        <v>3541.6706727886844</v>
      </c>
      <c r="G10" s="7">
        <f t="shared" si="0"/>
        <v>1.0646816934566359</v>
      </c>
      <c r="H10" s="8">
        <f t="shared" si="0"/>
        <v>20.859751047347881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118.05287549851684</v>
      </c>
      <c r="D11" s="12">
        <f t="shared" si="2"/>
        <v>2312.9481876668656</v>
      </c>
      <c r="E11" s="11">
        <f t="shared" si="2"/>
        <v>118.05287549851684</v>
      </c>
      <c r="F11" s="12">
        <f t="shared" si="2"/>
        <v>2312.9481876668656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112.24226683261037</v>
      </c>
      <c r="D12" s="8">
        <f>C12/$C$37*1000</f>
        <v>2199.1039739931498</v>
      </c>
      <c r="E12" s="7">
        <v>112.24226683261037</v>
      </c>
      <c r="F12" s="8">
        <f>E12/$C$37*1000</f>
        <v>2199.1039739931498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5.3814169302329997</v>
      </c>
      <c r="D13" s="8">
        <f t="shared" ref="D13:D15" si="4">C13/$C$37*1000</f>
        <v>105.43528468324844</v>
      </c>
      <c r="E13" s="7">
        <v>5.3814169302329997</v>
      </c>
      <c r="F13" s="8">
        <f t="shared" ref="F13:F28" si="5">E13/$C$37*1000</f>
        <v>105.43528468324844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0.19058403467640264</v>
      </c>
      <c r="D14" s="8">
        <f t="shared" si="4"/>
        <v>3.7340132185815564</v>
      </c>
      <c r="E14" s="7">
        <v>0.19058403467640264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0.23860770099706635</v>
      </c>
      <c r="D15" s="8">
        <f t="shared" si="4"/>
        <v>4.6749157718860967</v>
      </c>
      <c r="E15" s="7">
        <v>0.23860770099706635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21.205767737689388</v>
      </c>
      <c r="D16" s="12">
        <f>C16/$C$37*1000</f>
        <v>415.47350583247231</v>
      </c>
      <c r="E16" s="15">
        <v>20.545250800000002</v>
      </c>
      <c r="F16" s="12">
        <f t="shared" si="5"/>
        <v>402.5323432601881</v>
      </c>
      <c r="G16" s="15">
        <v>0.66051693768938613</v>
      </c>
      <c r="H16" s="12">
        <f>G16/$G$37*1000</f>
        <v>12.94116257228421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5.478809767567884</v>
      </c>
      <c r="D17" s="17">
        <f t="shared" si="7"/>
        <v>107.34345155893189</v>
      </c>
      <c r="E17" s="15">
        <f t="shared" si="7"/>
        <v>5.3039508042076351</v>
      </c>
      <c r="F17" s="17">
        <f t="shared" si="7"/>
        <v>103.91753143040037</v>
      </c>
      <c r="G17" s="15">
        <f t="shared" si="7"/>
        <v>0.17485896336024856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4.6652688262916646</v>
      </c>
      <c r="D18" s="8">
        <f>C18/$C$37*1000</f>
        <v>91.404169794115688</v>
      </c>
      <c r="E18" s="7">
        <v>4.5199550999999998</v>
      </c>
      <c r="F18" s="8">
        <f t="shared" si="5"/>
        <v>88.557114028213164</v>
      </c>
      <c r="G18" s="7">
        <v>0.14531372629166495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0.81354094127621901</v>
      </c>
      <c r="D20" s="8">
        <f t="shared" si="10"/>
        <v>15.939281764816203</v>
      </c>
      <c r="E20" s="7">
        <v>0.78399570420763542</v>
      </c>
      <c r="F20" s="8">
        <f t="shared" si="5"/>
        <v>15.360417402187215</v>
      </c>
      <c r="G20" s="7">
        <v>2.9545237068583616E-2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37.094099828817008</v>
      </c>
      <c r="D21" s="21">
        <f t="shared" si="12"/>
        <v>726.76527877776266</v>
      </c>
      <c r="E21" s="20">
        <f t="shared" si="12"/>
        <v>36.864794036410004</v>
      </c>
      <c r="F21" s="21">
        <f t="shared" si="12"/>
        <v>722.27261043123053</v>
      </c>
      <c r="G21" s="20">
        <f t="shared" si="12"/>
        <v>0.22930579240700122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21.150064072170075</v>
      </c>
      <c r="D22" s="24">
        <f>C22/$C$37*1000</f>
        <v>414.38213307543248</v>
      </c>
      <c r="E22" s="23">
        <v>21.019320039455735</v>
      </c>
      <c r="F22" s="24">
        <f t="shared" si="5"/>
        <v>411.82053368839604</v>
      </c>
      <c r="G22" s="23">
        <v>0.13074403271433896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4.653014095877416</v>
      </c>
      <c r="D23" s="24">
        <f t="shared" ref="D23:D24" si="14">C23/$C$37*1000</f>
        <v>91.164069276595143</v>
      </c>
      <c r="E23" s="23">
        <v>4.6242504086802612</v>
      </c>
      <c r="F23" s="24">
        <f t="shared" si="5"/>
        <v>90.600517411447115</v>
      </c>
      <c r="G23" s="23">
        <v>2.876368719715457E-2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11.291021660769516</v>
      </c>
      <c r="D24" s="24">
        <f t="shared" si="14"/>
        <v>221.21907642573504</v>
      </c>
      <c r="E24" s="23">
        <v>11.221223588274009</v>
      </c>
      <c r="F24" s="24">
        <f t="shared" si="5"/>
        <v>219.85155933138734</v>
      </c>
      <c r="G24" s="23">
        <v>6.9798072495507693E-2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10.072987667593909</v>
      </c>
      <c r="D25" s="27">
        <f t="shared" ref="D25" si="17">D26+D27+D28</f>
        <v>197.35477405160481</v>
      </c>
      <c r="E25" s="26">
        <f>E26+E27+E28</f>
        <v>10.010719155089685</v>
      </c>
      <c r="F25" s="27">
        <f t="shared" ref="F25" si="18">F26+F27+F28</f>
        <v>196.13477968435905</v>
      </c>
      <c r="G25" s="26">
        <f>G26+G27+G28</f>
        <v>6.2268512504222578E-2</v>
      </c>
      <c r="H25" s="27">
        <f t="shared" ref="H25" si="19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6.1713849464018908</v>
      </c>
      <c r="D26" s="24">
        <f>C26/$C$37*1000</f>
        <v>120.91271446712169</v>
      </c>
      <c r="E26" s="23">
        <v>6.1332350971829062</v>
      </c>
      <c r="F26" s="24">
        <f t="shared" si="5"/>
        <v>120.16526444323875</v>
      </c>
      <c r="G26" s="23">
        <v>3.814984921898442E-2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1.3577046882084161</v>
      </c>
      <c r="D27" s="24">
        <f t="shared" ref="D27:D28" si="21">C27/$C$37*1000</f>
        <v>26.600797182766772</v>
      </c>
      <c r="E27" s="23">
        <v>1.3493117213802395</v>
      </c>
      <c r="F27" s="24">
        <f t="shared" si="5"/>
        <v>26.436358177512528</v>
      </c>
      <c r="G27" s="23">
        <v>8.3929668281765707E-3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2.5438980329836021</v>
      </c>
      <c r="D28" s="24">
        <f t="shared" si="21"/>
        <v>49.841262401716342</v>
      </c>
      <c r="E28" s="23">
        <v>2.5281723365265405</v>
      </c>
      <c r="F28" s="24">
        <f t="shared" si="5"/>
        <v>49.533157063607767</v>
      </c>
      <c r="G28" s="23">
        <v>1.5725696457061591E-2</v>
      </c>
      <c r="H28" s="24">
        <f t="shared" si="22"/>
        <v>0.30810533810857349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191.90454050018505</v>
      </c>
      <c r="D29" s="27">
        <f>C29/C37*1000-0.01</f>
        <v>3759.8751978876376</v>
      </c>
      <c r="E29" s="26">
        <f>E10+E25</f>
        <v>190.77759029422415</v>
      </c>
      <c r="F29" s="27">
        <f>E29/E37*1000-0.01</f>
        <v>3737.7954524730435</v>
      </c>
      <c r="G29" s="26">
        <f>G10+G25</f>
        <v>1.1269502059608585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8.9811352800000002</v>
      </c>
      <c r="D30" s="24">
        <f>C30/C37*1000</f>
        <v>175.96268181818184</v>
      </c>
      <c r="E30" s="23">
        <f>E31+E32</f>
        <v>8.9283916800000007</v>
      </c>
      <c r="F30" s="24">
        <f>E30/E37*1000</f>
        <v>174.92930407523514</v>
      </c>
      <c r="G30" s="23">
        <f>G31+G32</f>
        <v>5.2743600000000002E-2</v>
      </c>
      <c r="H30" s="24">
        <f>G30/G37*1000</f>
        <v>1.0333777429467086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1.68876048</v>
      </c>
      <c r="D31" s="24">
        <f>C31/$C$37*1000-0.01</f>
        <v>33.076999999999998</v>
      </c>
      <c r="E31" s="23">
        <v>1.6788428799999999</v>
      </c>
      <c r="F31" s="24">
        <f>E31/$C$37*1000</f>
        <v>32.892689655172411</v>
      </c>
      <c r="G31" s="23">
        <v>9.9176000000000004E-3</v>
      </c>
      <c r="H31" s="24">
        <f>G31/$G$37*1000</f>
        <v>0.19431034482758622</v>
      </c>
    </row>
    <row r="32" spans="1:11" ht="15.75" x14ac:dyDescent="0.25">
      <c r="A32" s="18" t="s">
        <v>43</v>
      </c>
      <c r="B32" s="22" t="s">
        <v>44</v>
      </c>
      <c r="C32" s="23">
        <f t="shared" si="24"/>
        <v>7.2923748000000002</v>
      </c>
      <c r="D32" s="24">
        <f>C32/$C$37*1000</f>
        <v>142.87568181818185</v>
      </c>
      <c r="E32" s="23">
        <v>7.2495488000000003</v>
      </c>
      <c r="F32" s="24">
        <f>E32/$C$37*1000</f>
        <v>142.0366144200627</v>
      </c>
      <c r="G32" s="23">
        <v>4.2826000000000003E-2</v>
      </c>
      <c r="H32" s="24">
        <f>G32/$G$37*1000</f>
        <v>0.83906739811912223</v>
      </c>
    </row>
    <row r="33" spans="1:8" ht="15.75" x14ac:dyDescent="0.25">
      <c r="A33" s="29">
        <v>5</v>
      </c>
      <c r="B33" s="22" t="s">
        <v>45</v>
      </c>
      <c r="C33" s="23">
        <f>E33+G33</f>
        <v>200.88567578018501</v>
      </c>
      <c r="D33" s="24" t="s">
        <v>46</v>
      </c>
      <c r="E33" s="23">
        <f>E29+E30</f>
        <v>199.70598197422416</v>
      </c>
      <c r="F33" s="24" t="s">
        <v>46</v>
      </c>
      <c r="G33" s="23">
        <f>G29+G30</f>
        <v>1.1796938059608584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3935.8378797058194</v>
      </c>
      <c r="E34" s="26" t="s">
        <v>46</v>
      </c>
      <c r="F34" s="27">
        <f>F29+F30+0.01</f>
        <v>3912.7347565482787</v>
      </c>
      <c r="G34" s="50"/>
      <c r="H34" s="27">
        <f>H29+H30</f>
        <v>23.113123157540329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787.17</v>
      </c>
      <c r="E35" s="31" t="s">
        <v>46</v>
      </c>
      <c r="F35" s="24">
        <v>782.55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4723.0078797058195</v>
      </c>
      <c r="E36" s="33" t="s">
        <v>46</v>
      </c>
      <c r="F36" s="27">
        <f>F34+F35</f>
        <v>4695.2847565482789</v>
      </c>
      <c r="G36" s="50"/>
      <c r="H36" s="27">
        <f>H34+H35</f>
        <v>27.73312315754033</v>
      </c>
    </row>
    <row r="37" spans="1:8" s="38" customFormat="1" ht="31.5" x14ac:dyDescent="0.25">
      <c r="A37" s="34">
        <v>9</v>
      </c>
      <c r="B37" s="35" t="s">
        <v>90</v>
      </c>
      <c r="C37" s="59">
        <v>51.04</v>
      </c>
      <c r="D37" s="54" t="s">
        <v>46</v>
      </c>
      <c r="E37" s="57">
        <v>51.04</v>
      </c>
      <c r="F37" s="37"/>
      <c r="G37" s="58">
        <v>51.04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4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4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45" customHeight="1" x14ac:dyDescent="0.25">
      <c r="A5" s="80" t="s">
        <v>84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6.75" customHeight="1" x14ac:dyDescent="0.25">
      <c r="A7" s="88" t="s">
        <v>94</v>
      </c>
      <c r="B7" s="88"/>
      <c r="C7" s="88"/>
      <c r="D7" s="88"/>
      <c r="E7" s="3"/>
      <c r="F7" s="3"/>
    </row>
    <row r="8" spans="1:11" ht="33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250.76642819771121</v>
      </c>
      <c r="D10" s="8">
        <f t="shared" si="0"/>
        <v>3490.1381795088546</v>
      </c>
      <c r="E10" s="55">
        <f>E11+E16+E17+E21</f>
        <v>249.26765508495927</v>
      </c>
      <c r="F10" s="56">
        <f t="shared" ref="F10" si="1">F11+F16+F17+F21</f>
        <v>3469.2784284615068</v>
      </c>
      <c r="G10" s="7">
        <f t="shared" si="0"/>
        <v>1.4987731127519452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160.98394423512821</v>
      </c>
      <c r="D11" s="12">
        <f t="shared" si="2"/>
        <v>2240.5559392502182</v>
      </c>
      <c r="E11" s="11">
        <f t="shared" si="2"/>
        <v>160.98394423512821</v>
      </c>
      <c r="F11" s="12">
        <f t="shared" si="2"/>
        <v>2240.5559392502182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148.93174126333409</v>
      </c>
      <c r="D12" s="8">
        <f>C12/$C$37*1000</f>
        <v>2072.8147705404886</v>
      </c>
      <c r="E12" s="7">
        <v>148.93174126333409</v>
      </c>
      <c r="F12" s="8">
        <f>E12/$C$37*1000</f>
        <v>2072.8147705404886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11.448021423829001</v>
      </c>
      <c r="D13" s="8">
        <f t="shared" ref="D13:D15" si="4">C13/$C$37*1000</f>
        <v>159.33223971926239</v>
      </c>
      <c r="E13" s="7">
        <v>11.448021423829001</v>
      </c>
      <c r="F13" s="8">
        <f t="shared" ref="F13:F28" si="5">E13/$C$37*1000</f>
        <v>159.33223971926239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0.26828884975508482</v>
      </c>
      <c r="D14" s="8">
        <f t="shared" si="4"/>
        <v>3.7340132185815564</v>
      </c>
      <c r="E14" s="7">
        <v>0.26828884975508482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0.33589269821001599</v>
      </c>
      <c r="D15" s="8">
        <f t="shared" si="4"/>
        <v>4.6749157718860967</v>
      </c>
      <c r="E15" s="7">
        <v>0.33589269821001599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29.851771630818618</v>
      </c>
      <c r="D16" s="12">
        <f>C16/$C$37*1000</f>
        <v>415.47350912760777</v>
      </c>
      <c r="E16" s="15">
        <v>28.921949099999999</v>
      </c>
      <c r="F16" s="12">
        <f t="shared" si="5"/>
        <v>402.53234655532361</v>
      </c>
      <c r="G16" s="15">
        <v>0.92982253081862054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7.7126270515821407</v>
      </c>
      <c r="D17" s="17">
        <f t="shared" si="7"/>
        <v>107.3434523532657</v>
      </c>
      <c r="E17" s="15">
        <f t="shared" si="7"/>
        <v>7.4664746903471508</v>
      </c>
      <c r="F17" s="17">
        <f t="shared" si="7"/>
        <v>103.91753222473419</v>
      </c>
      <c r="G17" s="15">
        <f t="shared" si="7"/>
        <v>0.24615236123498938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6.5673896567800965</v>
      </c>
      <c r="D18" s="8">
        <f>C18/$C$37*1000</f>
        <v>91.404170588449503</v>
      </c>
      <c r="E18" s="7">
        <v>6.3628286999999997</v>
      </c>
      <c r="F18" s="8">
        <f t="shared" si="5"/>
        <v>88.557114822546978</v>
      </c>
      <c r="G18" s="7">
        <v>0.2045609567800965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1.1452373948020442</v>
      </c>
      <c r="D20" s="8">
        <f t="shared" si="10"/>
        <v>15.939281764816206</v>
      </c>
      <c r="E20" s="7">
        <v>1.1036459903471514</v>
      </c>
      <c r="F20" s="8">
        <f t="shared" si="5"/>
        <v>15.360417402187215</v>
      </c>
      <c r="G20" s="7">
        <v>4.1591404454892879E-2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52.218085280182244</v>
      </c>
      <c r="D21" s="21">
        <f t="shared" si="12"/>
        <v>726.76527877776266</v>
      </c>
      <c r="E21" s="20">
        <f t="shared" si="12"/>
        <v>51.895287059483913</v>
      </c>
      <c r="F21" s="21">
        <f t="shared" si="12"/>
        <v>722.27261043123053</v>
      </c>
      <c r="G21" s="20">
        <f t="shared" si="12"/>
        <v>0.3227982206983353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29.773356261469825</v>
      </c>
      <c r="D22" s="24">
        <f>C22/$C$37*1000</f>
        <v>414.38213307543253</v>
      </c>
      <c r="E22" s="23">
        <v>29.589305345511256</v>
      </c>
      <c r="F22" s="24">
        <f t="shared" si="5"/>
        <v>411.8205336883961</v>
      </c>
      <c r="G22" s="23">
        <v>0.18405091595856685</v>
      </c>
      <c r="H22" s="24">
        <f>G22/$G$37*1000</f>
        <v>2.5615993870364209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6.5501383775233606</v>
      </c>
      <c r="D23" s="24">
        <f t="shared" ref="D23:D24" si="14">C23/$C$37*1000</f>
        <v>91.164069276595143</v>
      </c>
      <c r="E23" s="23">
        <v>6.5096471760124759</v>
      </c>
      <c r="F23" s="24">
        <f t="shared" si="5"/>
        <v>90.600517411447129</v>
      </c>
      <c r="G23" s="23">
        <v>4.0491201510884707E-2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15.894590641189062</v>
      </c>
      <c r="D24" s="24">
        <f t="shared" si="14"/>
        <v>221.21907642573504</v>
      </c>
      <c r="E24" s="23">
        <v>15.796334537960178</v>
      </c>
      <c r="F24" s="24">
        <f t="shared" si="5"/>
        <v>219.85155933138731</v>
      </c>
      <c r="G24" s="23">
        <v>9.8256103228883757E-2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14.179940515607804</v>
      </c>
      <c r="D25" s="27">
        <f t="shared" ref="D25" si="17">D26+D27+D28</f>
        <v>197.35477405160481</v>
      </c>
      <c r="E25" s="26">
        <f>E26+E27+E28</f>
        <v>14.092283920321199</v>
      </c>
      <c r="F25" s="27">
        <f t="shared" ref="F25" si="18">F26+F27+F28</f>
        <v>196.13477968435907</v>
      </c>
      <c r="G25" s="26">
        <f>G26+G27+G28</f>
        <v>8.7656595286606423E-2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8.687578534462693</v>
      </c>
      <c r="D26" s="24">
        <f>C26/$C$37*1000</f>
        <v>120.91271446712169</v>
      </c>
      <c r="E26" s="23">
        <v>8.6338742502467056</v>
      </c>
      <c r="F26" s="24">
        <f t="shared" si="5"/>
        <v>120.16526444323877</v>
      </c>
      <c r="G26" s="23">
        <v>5.3704284215988052E-2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1.9112672775817927</v>
      </c>
      <c r="D27" s="24">
        <f t="shared" ref="D27:D28" si="21">C27/$C$37*1000</f>
        <v>26.600797182766776</v>
      </c>
      <c r="E27" s="23">
        <v>1.8994523350542754</v>
      </c>
      <c r="F27" s="24">
        <f t="shared" si="5"/>
        <v>26.436358177512531</v>
      </c>
      <c r="G27" s="23">
        <v>1.181494252751737E-2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3.5810947035633189</v>
      </c>
      <c r="D28" s="24">
        <f t="shared" si="21"/>
        <v>49.841262401716342</v>
      </c>
      <c r="E28" s="23">
        <v>3.5589573350202177</v>
      </c>
      <c r="F28" s="24">
        <f t="shared" si="5"/>
        <v>49.533157063607767</v>
      </c>
      <c r="G28" s="23">
        <v>2.2137368543100999E-2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264.94636871331903</v>
      </c>
      <c r="D29" s="27">
        <f>C29/C37*1000</f>
        <v>3687.4929535604601</v>
      </c>
      <c r="E29" s="26">
        <f>E10+E25</f>
        <v>263.35993900528047</v>
      </c>
      <c r="F29" s="27">
        <f>E29/E37*1000</f>
        <v>3665.4132081458665</v>
      </c>
      <c r="G29" s="26">
        <f>G10+G25</f>
        <v>1.5864297080385517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12.39948684</v>
      </c>
      <c r="D30" s="24">
        <f>C30/C37*1000</f>
        <v>172.5746254697286</v>
      </c>
      <c r="E30" s="23">
        <f>E31+E32</f>
        <v>12.32524332</v>
      </c>
      <c r="F30" s="24">
        <f>E30/E37*1000</f>
        <v>171.54131273486431</v>
      </c>
      <c r="G30" s="23">
        <f>G31+G32</f>
        <v>7.4243520000000007E-2</v>
      </c>
      <c r="H30" s="24">
        <f>G30/G37*1000</f>
        <v>1.033312734864301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2.3315274399999995</v>
      </c>
      <c r="D31" s="24">
        <f>C31/$C$37*1000-0.01</f>
        <v>32.439929575504522</v>
      </c>
      <c r="E31" s="23">
        <v>2.3175671199999996</v>
      </c>
      <c r="F31" s="24">
        <f>E31/$C$37*1000-0.01</f>
        <v>32.245631454418927</v>
      </c>
      <c r="G31" s="23">
        <v>1.396032E-2</v>
      </c>
      <c r="H31" s="24">
        <f>G31/$G$37*1000</f>
        <v>0.19429812108559499</v>
      </c>
    </row>
    <row r="32" spans="1:11" ht="15.75" x14ac:dyDescent="0.25">
      <c r="A32" s="18" t="s">
        <v>43</v>
      </c>
      <c r="B32" s="22" t="s">
        <v>44</v>
      </c>
      <c r="C32" s="23">
        <f t="shared" si="24"/>
        <v>10.067959400000001</v>
      </c>
      <c r="D32" s="24">
        <f>C32/$C$37*1000+0.01</f>
        <v>140.13469589422411</v>
      </c>
      <c r="E32" s="23">
        <v>10.007676200000001</v>
      </c>
      <c r="F32" s="24">
        <f>E32/$C$37*1000</f>
        <v>139.28568128044537</v>
      </c>
      <c r="G32" s="23">
        <v>6.0283200000000002E-2</v>
      </c>
      <c r="H32" s="24">
        <f>G32/$G$37*1000</f>
        <v>0.83901461377870568</v>
      </c>
    </row>
    <row r="33" spans="1:8" ht="15.75" x14ac:dyDescent="0.25">
      <c r="A33" s="29">
        <v>5</v>
      </c>
      <c r="B33" s="22" t="s">
        <v>45</v>
      </c>
      <c r="C33" s="23">
        <f>E33+G33</f>
        <v>277.34585555331904</v>
      </c>
      <c r="D33" s="24" t="s">
        <v>46</v>
      </c>
      <c r="E33" s="23">
        <f>E29+E30</f>
        <v>275.68518232528049</v>
      </c>
      <c r="F33" s="24" t="s">
        <v>46</v>
      </c>
      <c r="G33" s="23">
        <f>G29+G30</f>
        <v>1.6606732280385517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D29+D30-0.01</f>
        <v>3860.0575790301887</v>
      </c>
      <c r="E34" s="26" t="s">
        <v>46</v>
      </c>
      <c r="F34" s="27">
        <f>F29+F30</f>
        <v>3836.9545208807308</v>
      </c>
      <c r="G34" s="50"/>
      <c r="H34" s="27">
        <f>H29+H30</f>
        <v>23.11305814945792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772.01</v>
      </c>
      <c r="E35" s="31" t="s">
        <v>46</v>
      </c>
      <c r="F35" s="24">
        <v>767.39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4632.0675790301884</v>
      </c>
      <c r="E36" s="33" t="s">
        <v>46</v>
      </c>
      <c r="F36" s="27">
        <f>F34+F35</f>
        <v>4604.3445208807307</v>
      </c>
      <c r="G36" s="50"/>
      <c r="H36" s="27">
        <f>H34+H35</f>
        <v>27.733058149457921</v>
      </c>
    </row>
    <row r="37" spans="1:8" s="38" customFormat="1" ht="31.5" x14ac:dyDescent="0.25">
      <c r="A37" s="34">
        <v>9</v>
      </c>
      <c r="B37" s="35" t="s">
        <v>90</v>
      </c>
      <c r="C37" s="59">
        <v>71.849999999999994</v>
      </c>
      <c r="D37" s="54" t="s">
        <v>46</v>
      </c>
      <c r="E37" s="57">
        <v>71.849999999999994</v>
      </c>
      <c r="F37" s="37"/>
      <c r="G37" s="58">
        <v>71.849999999999994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40" t="s">
        <v>51</v>
      </c>
      <c r="D40" s="40"/>
      <c r="E40" s="73" t="s">
        <v>51</v>
      </c>
      <c r="F40" s="73"/>
    </row>
    <row r="41" spans="1:8" ht="15.75" x14ac:dyDescent="0.25">
      <c r="A41" s="39"/>
      <c r="B41" s="40" t="s">
        <v>52</v>
      </c>
      <c r="C41" s="40"/>
      <c r="D41" s="40"/>
      <c r="E41" s="40"/>
      <c r="F41" s="40"/>
    </row>
    <row r="42" spans="1:8" ht="15.75" x14ac:dyDescent="0.25">
      <c r="A42" s="39"/>
      <c r="B42" s="40"/>
      <c r="C42" s="40"/>
      <c r="D42" s="40"/>
      <c r="E42" s="40"/>
      <c r="F42" s="40"/>
    </row>
    <row r="43" spans="1:8" ht="15.75" x14ac:dyDescent="0.25">
      <c r="A43" s="41"/>
      <c r="B43" s="42" t="s">
        <v>53</v>
      </c>
      <c r="C43" s="42" t="s">
        <v>54</v>
      </c>
      <c r="D43" s="42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2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A7:D7"/>
  </mergeCells>
  <pageMargins left="0.7" right="0.7" top="0.75" bottom="0.3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2" width="0" hidden="1" customWidth="1"/>
    <col min="13" max="13" width="1.7109375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45" customHeight="1" x14ac:dyDescent="0.25">
      <c r="A5" s="80" t="s">
        <v>85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3" customHeight="1" x14ac:dyDescent="0.25">
      <c r="A7" s="88" t="s">
        <v>94</v>
      </c>
      <c r="B7" s="88"/>
      <c r="C7" s="88"/>
      <c r="D7" s="88"/>
      <c r="E7" s="3"/>
      <c r="F7" s="3"/>
    </row>
    <row r="8" spans="1:11" ht="33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135.11858633597393</v>
      </c>
      <c r="D10" s="8">
        <f t="shared" si="0"/>
        <v>3374.5900683310165</v>
      </c>
      <c r="E10" s="55">
        <f>E11+E16+E17+E21</f>
        <v>134.28336190403814</v>
      </c>
      <c r="F10" s="56">
        <f t="shared" ref="F10" si="1">F11+F16+F17+F21</f>
        <v>3353.7303172836687</v>
      </c>
      <c r="G10" s="7">
        <f t="shared" si="0"/>
        <v>0.8352244319358092</v>
      </c>
      <c r="H10" s="8">
        <f t="shared" si="0"/>
        <v>20.859751047347881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85.085313269588084</v>
      </c>
      <c r="D11" s="12">
        <f t="shared" si="2"/>
        <v>2125.0078239157856</v>
      </c>
      <c r="E11" s="11">
        <f t="shared" si="2"/>
        <v>85.085313269588084</v>
      </c>
      <c r="F11" s="12">
        <f t="shared" si="2"/>
        <v>2125.0078239157856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84.748619752809759</v>
      </c>
      <c r="D12" s="8">
        <f>C12/$C$37*1000</f>
        <v>2116.5988949253183</v>
      </c>
      <c r="E12" s="7">
        <v>84.748619752809759</v>
      </c>
      <c r="F12" s="8">
        <f>E12/$C$37*1000</f>
        <v>2116.5988949253183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0</v>
      </c>
      <c r="D13" s="8">
        <f t="shared" ref="D13:D15" si="4">C13/$C$37*1000</f>
        <v>0</v>
      </c>
      <c r="E13" s="7">
        <v>0</v>
      </c>
      <c r="F13" s="8">
        <f t="shared" ref="F13:F28" si="5">E13/$C$37*1000</f>
        <v>0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0.14950988927200551</v>
      </c>
      <c r="D14" s="8">
        <f t="shared" si="4"/>
        <v>3.734013218581556</v>
      </c>
      <c r="E14" s="7">
        <v>0.14950988927200551</v>
      </c>
      <c r="F14" s="8">
        <f t="shared" si="5"/>
        <v>3.734013218581556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0.18718362750631928</v>
      </c>
      <c r="D15" s="8">
        <f t="shared" si="4"/>
        <v>4.6749157718860959</v>
      </c>
      <c r="E15" s="7">
        <v>0.18718362750631928</v>
      </c>
      <c r="F15" s="8">
        <f t="shared" si="5"/>
        <v>4.6749157718860959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16.635559449394258</v>
      </c>
      <c r="D16" s="12">
        <f>C16/$C$37*1000</f>
        <v>415.47351272213427</v>
      </c>
      <c r="E16" s="15">
        <v>16.117395299999998</v>
      </c>
      <c r="F16" s="12">
        <f t="shared" si="5"/>
        <v>402.53235014985012</v>
      </c>
      <c r="G16" s="15">
        <v>0.51816414939425981</v>
      </c>
      <c r="H16" s="12">
        <f>G16/$G$37*1000</f>
        <v>12.94116257228421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4.2980318547299774</v>
      </c>
      <c r="D17" s="17">
        <f t="shared" si="7"/>
        <v>107.34345291533411</v>
      </c>
      <c r="E17" s="15">
        <f t="shared" si="7"/>
        <v>4.1608580127835761</v>
      </c>
      <c r="F17" s="17">
        <f t="shared" si="7"/>
        <v>103.9175327868026</v>
      </c>
      <c r="G17" s="15">
        <f t="shared" si="7"/>
        <v>0.13717384194640189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3.6598230128667368</v>
      </c>
      <c r="D18" s="8">
        <f>C18/$C$37*1000</f>
        <v>91.404171150517911</v>
      </c>
      <c r="E18" s="7">
        <v>3.5458268999999998</v>
      </c>
      <c r="F18" s="8">
        <f t="shared" si="5"/>
        <v>88.557115384615386</v>
      </c>
      <c r="G18" s="7">
        <v>0.11399611286673716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0.63820884186324078</v>
      </c>
      <c r="D20" s="8">
        <f t="shared" si="10"/>
        <v>15.939281764816203</v>
      </c>
      <c r="E20" s="7">
        <v>0.61503111278357603</v>
      </c>
      <c r="F20" s="8">
        <f t="shared" si="5"/>
        <v>15.360417402187213</v>
      </c>
      <c r="G20" s="7">
        <v>2.3177729079664731E-2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29.099681762261618</v>
      </c>
      <c r="D21" s="21">
        <f t="shared" si="12"/>
        <v>726.76527877776266</v>
      </c>
      <c r="E21" s="20">
        <f t="shared" si="12"/>
        <v>28.91979532166647</v>
      </c>
      <c r="F21" s="21">
        <f t="shared" si="12"/>
        <v>722.27261043123053</v>
      </c>
      <c r="G21" s="20">
        <f t="shared" si="12"/>
        <v>0.1798864405951475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16.591860608340319</v>
      </c>
      <c r="D22" s="24">
        <f>C22/$C$37*1000</f>
        <v>414.38213307543253</v>
      </c>
      <c r="E22" s="23">
        <v>16.489294168883379</v>
      </c>
      <c r="F22" s="24">
        <f t="shared" si="5"/>
        <v>411.8205336883961</v>
      </c>
      <c r="G22" s="23">
        <v>0.10256643945693832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3.6502093338348693</v>
      </c>
      <c r="D23" s="24">
        <f t="shared" ref="D23:D24" si="14">C23/$C$37*1000</f>
        <v>91.164069276595143</v>
      </c>
      <c r="E23" s="23">
        <v>3.6276447171543431</v>
      </c>
      <c r="F23" s="24">
        <f t="shared" si="5"/>
        <v>90.600517411447129</v>
      </c>
      <c r="G23" s="23">
        <v>2.2564616680526426E-2</v>
      </c>
      <c r="H23" s="24">
        <f t="shared" ref="H23:H24" si="15">G23/$G$37*1000</f>
        <v>0.56355186514801259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8.8576118200864311</v>
      </c>
      <c r="D24" s="24">
        <f t="shared" si="14"/>
        <v>221.21907642573504</v>
      </c>
      <c r="E24" s="23">
        <v>8.8028564356287475</v>
      </c>
      <c r="F24" s="24">
        <f t="shared" si="5"/>
        <v>219.85155933138731</v>
      </c>
      <c r="G24" s="23">
        <v>5.475538445768275E-2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7.9020851530262544</v>
      </c>
      <c r="D25" s="27">
        <f t="shared" ref="D25" si="17">D26+D27+D28</f>
        <v>197.35477405160478</v>
      </c>
      <c r="E25" s="26">
        <f>E26+E27+E28</f>
        <v>7.8532365785617362</v>
      </c>
      <c r="F25" s="27">
        <f t="shared" ref="F25" si="18">F26+F27+F28</f>
        <v>196.13477968435907</v>
      </c>
      <c r="G25" s="26">
        <f>G26+G27+G28</f>
        <v>4.8848574464519436E-2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4.8413450872635515</v>
      </c>
      <c r="D26" s="24">
        <f>C26/$C$37*1000</f>
        <v>120.91271446712166</v>
      </c>
      <c r="E26" s="23">
        <v>4.8114171883072796</v>
      </c>
      <c r="F26" s="24">
        <f t="shared" si="5"/>
        <v>120.16526444323875</v>
      </c>
      <c r="G26" s="23">
        <v>2.9927898956272257E-2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1.0650959191979816</v>
      </c>
      <c r="D27" s="24">
        <f t="shared" ref="D27:D28" si="21">C27/$C$37*1000</f>
        <v>26.600797182766776</v>
      </c>
      <c r="E27" s="23">
        <v>1.0585117814276017</v>
      </c>
      <c r="F27" s="24">
        <f t="shared" si="5"/>
        <v>26.436358177512531</v>
      </c>
      <c r="G27" s="23">
        <v>6.5841377703798965E-3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1.9956441465647221</v>
      </c>
      <c r="D28" s="24">
        <f t="shared" si="21"/>
        <v>49.841262401716335</v>
      </c>
      <c r="E28" s="23">
        <v>1.9833076088268549</v>
      </c>
      <c r="F28" s="24">
        <f t="shared" si="5"/>
        <v>49.533157063607767</v>
      </c>
      <c r="G28" s="23">
        <v>1.2336537737867281E-2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143.02067148900019</v>
      </c>
      <c r="D29" s="27">
        <f>C29/C37*1000+0.01</f>
        <v>3571.9548423826222</v>
      </c>
      <c r="E29" s="26">
        <f>E10+E25</f>
        <v>142.13659848259988</v>
      </c>
      <c r="F29" s="27">
        <f>E29/E37*1000</f>
        <v>3549.8650969680293</v>
      </c>
      <c r="G29" s="26">
        <f>G10+G25</f>
        <v>0.8840730064003286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6.6933687600000003</v>
      </c>
      <c r="D30" s="24">
        <f>C30/C37*1000-0.01</f>
        <v>167.15705194805196</v>
      </c>
      <c r="E30" s="23">
        <f>E31+E32</f>
        <v>6.6519928799999999</v>
      </c>
      <c r="F30" s="24">
        <f>E30/E37*1000</f>
        <v>166.1336883116883</v>
      </c>
      <c r="G30" s="23">
        <f>G31+G32</f>
        <v>4.1375880000000004E-2</v>
      </c>
      <c r="H30" s="24">
        <f>G30/G37*1000</f>
        <v>1.0333636363636365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1.2585821599999998</v>
      </c>
      <c r="D31" s="24">
        <f>C31/$C$37*1000</f>
        <v>31.433120879120874</v>
      </c>
      <c r="E31" s="23">
        <v>1.2508020799999997</v>
      </c>
      <c r="F31" s="24">
        <f>E31/$C$37*1000</f>
        <v>31.238813186813179</v>
      </c>
      <c r="G31" s="23">
        <v>7.78008E-3</v>
      </c>
      <c r="H31" s="24">
        <f>G31/$G$37*1000</f>
        <v>0.19430769230769229</v>
      </c>
    </row>
    <row r="32" spans="1:11" ht="15.75" x14ac:dyDescent="0.25">
      <c r="A32" s="18" t="s">
        <v>43</v>
      </c>
      <c r="B32" s="22" t="s">
        <v>44</v>
      </c>
      <c r="C32" s="23">
        <f t="shared" si="24"/>
        <v>5.4347865999999998</v>
      </c>
      <c r="D32" s="24">
        <f>C32/$C$37*1000</f>
        <v>135.73393106893107</v>
      </c>
      <c r="E32" s="23">
        <v>5.4011908000000002</v>
      </c>
      <c r="F32" s="24">
        <f>E32/$C$37*1000</f>
        <v>134.89487512487514</v>
      </c>
      <c r="G32" s="23">
        <v>3.3595800000000002E-2</v>
      </c>
      <c r="H32" s="24">
        <f>G32/$G$37*1000</f>
        <v>0.83905594405594408</v>
      </c>
    </row>
    <row r="33" spans="1:8" ht="15.75" x14ac:dyDescent="0.25">
      <c r="A33" s="29">
        <v>5</v>
      </c>
      <c r="B33" s="22" t="s">
        <v>45</v>
      </c>
      <c r="C33" s="23">
        <f>E33+G33</f>
        <v>149.71404024900019</v>
      </c>
      <c r="D33" s="24" t="s">
        <v>46</v>
      </c>
      <c r="E33" s="23">
        <f>E29+E30</f>
        <v>148.78859136259987</v>
      </c>
      <c r="F33" s="24" t="s">
        <v>46</v>
      </c>
      <c r="G33" s="23">
        <f>G29+G30</f>
        <v>0.92544888640032863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3739.1118943306742</v>
      </c>
      <c r="E34" s="26" t="s">
        <v>46</v>
      </c>
      <c r="F34" s="27">
        <f>F29+F30</f>
        <v>3715.9987852797176</v>
      </c>
      <c r="G34" s="50"/>
      <c r="H34" s="27">
        <f>H29+H30</f>
        <v>23.113109050957256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747.82</v>
      </c>
      <c r="E35" s="31" t="s">
        <v>46</v>
      </c>
      <c r="F35" s="24">
        <v>743.2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v>4486.93</v>
      </c>
      <c r="E36" s="33" t="s">
        <v>46</v>
      </c>
      <c r="F36" s="27">
        <f>F34+F35</f>
        <v>4459.1987852797174</v>
      </c>
      <c r="G36" s="50"/>
      <c r="H36" s="27">
        <f>H34+H35</f>
        <v>27.733109050957257</v>
      </c>
    </row>
    <row r="37" spans="1:8" s="38" customFormat="1" ht="31.5" x14ac:dyDescent="0.25">
      <c r="A37" s="34">
        <v>9</v>
      </c>
      <c r="B37" s="35" t="s">
        <v>90</v>
      </c>
      <c r="C37" s="59">
        <v>40.04</v>
      </c>
      <c r="D37" s="54" t="s">
        <v>46</v>
      </c>
      <c r="E37" s="57">
        <v>40.04</v>
      </c>
      <c r="F37" s="37"/>
      <c r="G37" s="58">
        <v>40.04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40" t="s">
        <v>51</v>
      </c>
      <c r="D40" s="40"/>
      <c r="E40" s="73" t="s">
        <v>51</v>
      </c>
      <c r="F40" s="73"/>
    </row>
    <row r="41" spans="1:8" ht="15.75" x14ac:dyDescent="0.25">
      <c r="A41" s="39"/>
      <c r="B41" s="40" t="s">
        <v>52</v>
      </c>
      <c r="C41" s="40"/>
      <c r="D41" s="40"/>
      <c r="E41" s="40"/>
      <c r="F41" s="40"/>
    </row>
    <row r="42" spans="1:8" ht="15.75" x14ac:dyDescent="0.25">
      <c r="A42" s="39"/>
      <c r="B42" s="40"/>
      <c r="C42" s="40"/>
      <c r="D42" s="40"/>
      <c r="E42" s="40"/>
      <c r="F42" s="40"/>
    </row>
    <row r="43" spans="1:8" ht="15.75" x14ac:dyDescent="0.25">
      <c r="A43" s="41"/>
      <c r="B43" s="42" t="s">
        <v>53</v>
      </c>
      <c r="C43" s="72" t="s">
        <v>54</v>
      </c>
      <c r="D43" s="72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2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A7:D7"/>
  </mergeCells>
  <pageMargins left="0.7" right="0.7" top="0.75" bottom="0.3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45" customHeight="1" x14ac:dyDescent="0.25">
      <c r="A5" s="80" t="s">
        <v>86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9" customHeight="1" x14ac:dyDescent="0.25">
      <c r="A7" s="88" t="s">
        <v>94</v>
      </c>
      <c r="B7" s="88"/>
      <c r="C7" s="88"/>
      <c r="D7" s="88"/>
      <c r="E7" s="3"/>
      <c r="F7" s="3"/>
    </row>
    <row r="8" spans="1:11" ht="34.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240.02387411291812</v>
      </c>
      <c r="D10" s="8">
        <f t="shared" si="0"/>
        <v>3495.8327135583768</v>
      </c>
      <c r="E10" s="55">
        <f>E11+E16+E17+E21</f>
        <v>238.59164360600721</v>
      </c>
      <c r="F10" s="56">
        <f t="shared" ref="F10" si="1">F11+F16+F17+F21</f>
        <v>3474.9729625110281</v>
      </c>
      <c r="G10" s="7">
        <f t="shared" si="0"/>
        <v>1.4322305069109056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154.22755761496475</v>
      </c>
      <c r="D11" s="12">
        <f t="shared" si="2"/>
        <v>2246.2504750213334</v>
      </c>
      <c r="E11" s="11">
        <f t="shared" si="2"/>
        <v>154.22755761496475</v>
      </c>
      <c r="F11" s="12">
        <f t="shared" si="2"/>
        <v>2246.2504750213334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146.88301102018625</v>
      </c>
      <c r="D12" s="8">
        <f>C12/$C$37*1000</f>
        <v>2139.2806731748656</v>
      </c>
      <c r="E12" s="7">
        <v>146.88301102018625</v>
      </c>
      <c r="F12" s="8">
        <f>E12/$C$37*1000</f>
        <v>2139.2806731748656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6.7671895302930007</v>
      </c>
      <c r="D13" s="8">
        <f t="shared" ref="D13:D15" si="4">C13/$C$37*1000</f>
        <v>98.5608728560006</v>
      </c>
      <c r="E13" s="7">
        <v>6.7671895302930007</v>
      </c>
      <c r="F13" s="8">
        <f t="shared" ref="F13:F28" si="5">E13/$C$37*1000</f>
        <v>98.5608728560006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0.25637734758780967</v>
      </c>
      <c r="D14" s="8">
        <f t="shared" si="4"/>
        <v>3.7340132185815564</v>
      </c>
      <c r="E14" s="7">
        <v>0.25637734758780967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0.32097971689769939</v>
      </c>
      <c r="D15" s="8">
        <f t="shared" si="4"/>
        <v>4.6749157718860967</v>
      </c>
      <c r="E15" s="7">
        <v>0.32097971689769939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28.526411022213036</v>
      </c>
      <c r="D16" s="12">
        <f>C16/$C$37*1000</f>
        <v>415.47350746013745</v>
      </c>
      <c r="E16" s="15">
        <v>27.637870800000002</v>
      </c>
      <c r="F16" s="12">
        <f t="shared" si="5"/>
        <v>402.53234488785324</v>
      </c>
      <c r="G16" s="15">
        <v>0.88854022221303397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7.3702014348591476</v>
      </c>
      <c r="D17" s="17">
        <f t="shared" si="7"/>
        <v>107.34345229914284</v>
      </c>
      <c r="E17" s="15">
        <f t="shared" si="7"/>
        <v>7.1349777588341734</v>
      </c>
      <c r="F17" s="17">
        <f t="shared" si="7"/>
        <v>103.91753217061134</v>
      </c>
      <c r="G17" s="15">
        <f t="shared" si="7"/>
        <v>0.23522367602497388</v>
      </c>
      <c r="H17" s="17">
        <f t="shared" si="7"/>
        <v>3.4259201285315162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6.2758103488868668</v>
      </c>
      <c r="D18" s="8">
        <f>C18/$C$37*1000</f>
        <v>91.404170534326639</v>
      </c>
      <c r="E18" s="7">
        <v>6.0803314999999998</v>
      </c>
      <c r="F18" s="8">
        <f t="shared" si="5"/>
        <v>88.557114768424128</v>
      </c>
      <c r="G18" s="7">
        <v>0.19547884888686748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1.0943910859722805</v>
      </c>
      <c r="D20" s="8">
        <f t="shared" si="10"/>
        <v>15.939281764816203</v>
      </c>
      <c r="E20" s="7">
        <v>1.0546462588341741</v>
      </c>
      <c r="F20" s="8">
        <f t="shared" si="5"/>
        <v>15.360417402187213</v>
      </c>
      <c r="G20" s="7">
        <v>3.9744827138106405E-2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49.899704040881183</v>
      </c>
      <c r="D21" s="21">
        <f t="shared" si="12"/>
        <v>726.76527877776266</v>
      </c>
      <c r="E21" s="20">
        <f t="shared" si="12"/>
        <v>49.591237432208281</v>
      </c>
      <c r="F21" s="21">
        <f t="shared" si="12"/>
        <v>722.27261043123053</v>
      </c>
      <c r="G21" s="20">
        <f t="shared" si="12"/>
        <v>0.30846660867289777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28.451477256959194</v>
      </c>
      <c r="D22" s="24">
        <f>C22/$C$37*1000</f>
        <v>414.38213307543248</v>
      </c>
      <c r="E22" s="23">
        <v>28.275597843045272</v>
      </c>
      <c r="F22" s="24">
        <f t="shared" si="5"/>
        <v>411.82053368839604</v>
      </c>
      <c r="G22" s="23">
        <v>0.1758794139139207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6.2593249965310225</v>
      </c>
      <c r="D23" s="24">
        <f t="shared" ref="D23:D24" si="14">C23/$C$37*1000</f>
        <v>91.164069276595143</v>
      </c>
      <c r="E23" s="23">
        <v>6.22063152546996</v>
      </c>
      <c r="F23" s="24">
        <f t="shared" si="5"/>
        <v>90.600517411447129</v>
      </c>
      <c r="G23" s="23">
        <v>3.8693471061062551E-2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15.188901787390968</v>
      </c>
      <c r="D24" s="24">
        <f t="shared" si="14"/>
        <v>221.21907642573504</v>
      </c>
      <c r="E24" s="23">
        <v>15.095008063693053</v>
      </c>
      <c r="F24" s="24">
        <f t="shared" si="5"/>
        <v>219.85155933138731</v>
      </c>
      <c r="G24" s="23">
        <v>9.389372369791453E-2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13.550378786383185</v>
      </c>
      <c r="D25" s="27">
        <f t="shared" ref="D25" si="17">D26+D27+D28</f>
        <v>197.35477405160481</v>
      </c>
      <c r="E25" s="26">
        <f>E26+E27+E28</f>
        <v>13.466613973128094</v>
      </c>
      <c r="F25" s="27">
        <f t="shared" ref="F25" si="18">F26+F27+F28</f>
        <v>196.13477968435907</v>
      </c>
      <c r="G25" s="26">
        <f>G26+G27+G28</f>
        <v>8.3764813255092524E-2</v>
      </c>
      <c r="H25" s="27">
        <f t="shared" ref="H25" si="19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8.301866975312576</v>
      </c>
      <c r="D26" s="24">
        <f>C26/$C$37*1000</f>
        <v>120.9127144671217</v>
      </c>
      <c r="E26" s="23">
        <v>8.2505470566727741</v>
      </c>
      <c r="F26" s="24">
        <f t="shared" si="5"/>
        <v>120.16526444323877</v>
      </c>
      <c r="G26" s="23">
        <v>5.131991863980153E-2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1.8264107345687668</v>
      </c>
      <c r="D27" s="24">
        <f t="shared" ref="D27:D28" si="21">C27/$C$37*1000</f>
        <v>26.600797182766776</v>
      </c>
      <c r="E27" s="23">
        <v>1.8151203524680104</v>
      </c>
      <c r="F27" s="24">
        <f t="shared" si="5"/>
        <v>26.436358177512531</v>
      </c>
      <c r="G27" s="23">
        <v>1.1290382100756335E-2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3.4221010765018436</v>
      </c>
      <c r="D28" s="24">
        <f t="shared" si="21"/>
        <v>49.841262401716335</v>
      </c>
      <c r="E28" s="23">
        <v>3.4009465639873091</v>
      </c>
      <c r="F28" s="24">
        <f t="shared" si="5"/>
        <v>49.533157063607767</v>
      </c>
      <c r="G28" s="23">
        <v>2.1154512514534655E-2</v>
      </c>
      <c r="H28" s="24">
        <f t="shared" si="22"/>
        <v>0.30810533810857349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253.57425289930131</v>
      </c>
      <c r="D29" s="27">
        <f>C29/C37*1000</f>
        <v>3693.1874876099814</v>
      </c>
      <c r="E29" s="26">
        <f>E10+E25</f>
        <v>252.0582575791353</v>
      </c>
      <c r="F29" s="27">
        <f>E29/E37*1000</f>
        <v>3671.1077421953873</v>
      </c>
      <c r="G29" s="26">
        <f>G10+G25</f>
        <v>1.5159953201659981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11.86727724</v>
      </c>
      <c r="D30" s="24">
        <f>C30/C37*1000</f>
        <v>172.84120652490535</v>
      </c>
      <c r="E30" s="23">
        <f>E31+E32</f>
        <v>11.79632844</v>
      </c>
      <c r="F30" s="24">
        <f>E30/E37*1000</f>
        <v>171.80787124963589</v>
      </c>
      <c r="G30" s="23">
        <f>G31+G32</f>
        <v>7.0948800000000006E-2</v>
      </c>
      <c r="H30" s="24">
        <f>G30/G37*1000</f>
        <v>1.0333352752694438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2.2314538400000004</v>
      </c>
      <c r="D31" s="24">
        <f>C31/$C$37*1000</f>
        <v>32.500055927759988</v>
      </c>
      <c r="E31" s="23">
        <v>2.2181130400000004</v>
      </c>
      <c r="F31" s="24">
        <f>E31/$C$37*1000</f>
        <v>32.305753568307608</v>
      </c>
      <c r="G31" s="23">
        <v>1.33408E-2</v>
      </c>
      <c r="H31" s="24">
        <f>G31/$G$37*1000</f>
        <v>0.19430235945237401</v>
      </c>
    </row>
    <row r="32" spans="1:11" ht="15.75" x14ac:dyDescent="0.25">
      <c r="A32" s="18" t="s">
        <v>43</v>
      </c>
      <c r="B32" s="22" t="s">
        <v>44</v>
      </c>
      <c r="C32" s="23">
        <f t="shared" si="24"/>
        <v>9.6358233999999996</v>
      </c>
      <c r="D32" s="24">
        <f>C32/$C$37*1000</f>
        <v>140.34115059714537</v>
      </c>
      <c r="E32" s="23">
        <v>9.5782153999999995</v>
      </c>
      <c r="F32" s="24">
        <f>E32/$C$37*1000</f>
        <v>139.50211768132829</v>
      </c>
      <c r="G32" s="23">
        <v>5.7607999999999999E-2</v>
      </c>
      <c r="H32" s="24">
        <f>G32/$G$37*1000</f>
        <v>0.83903291581706962</v>
      </c>
    </row>
    <row r="33" spans="1:8" ht="15.75" x14ac:dyDescent="0.25">
      <c r="A33" s="29">
        <v>5</v>
      </c>
      <c r="B33" s="22" t="s">
        <v>45</v>
      </c>
      <c r="C33" s="23">
        <f>E33+G33</f>
        <v>265.44153013930128</v>
      </c>
      <c r="D33" s="24" t="s">
        <v>46</v>
      </c>
      <c r="E33" s="23">
        <f>E29+E30</f>
        <v>263.8545860191353</v>
      </c>
      <c r="F33" s="24" t="s">
        <v>46</v>
      </c>
      <c r="G33" s="23">
        <f>G29+G30</f>
        <v>1.5869441201659982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3866.0286941348868</v>
      </c>
      <c r="E34" s="26" t="s">
        <v>46</v>
      </c>
      <c r="F34" s="27">
        <f>F29+F30</f>
        <v>3842.9156134450232</v>
      </c>
      <c r="G34" s="50"/>
      <c r="H34" s="27">
        <f>H29+H30</f>
        <v>23.113080689863068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773.2</v>
      </c>
      <c r="E35" s="31" t="s">
        <v>46</v>
      </c>
      <c r="F35" s="24">
        <v>768.58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4639.2286941348866</v>
      </c>
      <c r="E36" s="33" t="s">
        <v>46</v>
      </c>
      <c r="F36" s="27">
        <f>F34+F35</f>
        <v>4611.4956134450231</v>
      </c>
      <c r="G36" s="50"/>
      <c r="H36" s="27">
        <f>H34+H35</f>
        <v>27.733080689863069</v>
      </c>
    </row>
    <row r="37" spans="1:8" s="38" customFormat="1" ht="31.5" x14ac:dyDescent="0.25">
      <c r="A37" s="34">
        <v>9</v>
      </c>
      <c r="B37" s="35" t="s">
        <v>90</v>
      </c>
      <c r="C37" s="59">
        <v>68.66</v>
      </c>
      <c r="D37" s="54" t="s">
        <v>46</v>
      </c>
      <c r="E37" s="57">
        <v>68.66</v>
      </c>
      <c r="F37" s="37"/>
      <c r="G37" s="58">
        <v>68.66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40" t="s">
        <v>51</v>
      </c>
      <c r="D40" s="40"/>
      <c r="E40" s="73" t="s">
        <v>51</v>
      </c>
      <c r="F40" s="73"/>
    </row>
    <row r="41" spans="1:8" ht="15.75" x14ac:dyDescent="0.25">
      <c r="A41" s="39"/>
      <c r="B41" s="40" t="s">
        <v>52</v>
      </c>
      <c r="C41" s="40"/>
      <c r="D41" s="40"/>
      <c r="E41" s="40"/>
      <c r="F41" s="40"/>
    </row>
    <row r="42" spans="1:8" ht="15.75" x14ac:dyDescent="0.25">
      <c r="A42" s="39"/>
      <c r="B42" s="40"/>
      <c r="C42" s="40"/>
      <c r="D42" s="40"/>
      <c r="E42" s="40"/>
      <c r="F42" s="40"/>
    </row>
    <row r="43" spans="1:8" ht="15.75" x14ac:dyDescent="0.25">
      <c r="A43" s="41"/>
      <c r="B43" s="42" t="s">
        <v>53</v>
      </c>
      <c r="C43" s="72" t="s">
        <v>54</v>
      </c>
      <c r="D43" s="72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2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A7:D7"/>
  </mergeCells>
  <pageMargins left="0.7" right="0.7" top="0.75" bottom="0.41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4"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45" customHeight="1" x14ac:dyDescent="0.25">
      <c r="A5" s="80" t="s">
        <v>87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5.25" customHeight="1" x14ac:dyDescent="0.25">
      <c r="A7" s="88" t="s">
        <v>94</v>
      </c>
      <c r="B7" s="88"/>
      <c r="C7" s="88"/>
      <c r="D7" s="88"/>
      <c r="E7" s="3"/>
      <c r="F7" s="3"/>
    </row>
    <row r="8" spans="1:11" ht="32.2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633.74142119659746</v>
      </c>
      <c r="D10" s="8">
        <f t="shared" si="0"/>
        <v>3726.1372365745383</v>
      </c>
      <c r="E10" s="55">
        <f>E11+E16+E17+E21</f>
        <v>630.19359473846453</v>
      </c>
      <c r="F10" s="56">
        <f t="shared" ref="F10" si="1">F11+F16+F17+F21</f>
        <v>3705.27748552719</v>
      </c>
      <c r="G10" s="7">
        <f t="shared" si="0"/>
        <v>3.5478264581329286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421.21247526455687</v>
      </c>
      <c r="D11" s="12">
        <f t="shared" si="2"/>
        <v>2476.5550050832362</v>
      </c>
      <c r="E11" s="11">
        <f t="shared" si="2"/>
        <v>421.21247526455687</v>
      </c>
      <c r="F11" s="12">
        <f t="shared" si="2"/>
        <v>2476.5550050832362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399.09577919762916</v>
      </c>
      <c r="D12" s="8">
        <f>C12/$C$37*1000</f>
        <v>2346.5179868157875</v>
      </c>
      <c r="E12" s="7">
        <v>399.09577919762916</v>
      </c>
      <c r="F12" s="8">
        <f>E12/$C$37*1000</f>
        <v>2346.5179868157875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20.686505424229001</v>
      </c>
      <c r="D13" s="8">
        <f t="shared" ref="D13:D15" si="4">C13/$C$37*1000</f>
        <v>121.62808927698141</v>
      </c>
      <c r="E13" s="7">
        <v>20.686505424229001</v>
      </c>
      <c r="F13" s="8">
        <f t="shared" ref="F13:F28" si="5">E13/$C$37*1000</f>
        <v>121.62808927698141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0.63508096821635118</v>
      </c>
      <c r="D14" s="8">
        <f t="shared" si="4"/>
        <v>3.7340132185815564</v>
      </c>
      <c r="E14" s="7">
        <v>0.63508096821635118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0.79510967448238734</v>
      </c>
      <c r="D15" s="8">
        <f t="shared" si="4"/>
        <v>4.6749157718860967</v>
      </c>
      <c r="E15" s="7">
        <v>0.79510967448238734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70.663733330294107</v>
      </c>
      <c r="D16" s="12">
        <f>C16/$C$37*1000</f>
        <v>415.47350264754294</v>
      </c>
      <c r="E16" s="15">
        <v>68.462700400000003</v>
      </c>
      <c r="F16" s="12">
        <f t="shared" si="5"/>
        <v>402.53234007525867</v>
      </c>
      <c r="G16" s="15">
        <v>2.2010329302940992</v>
      </c>
      <c r="H16" s="12">
        <f>G16/$G$37*1000</f>
        <v>12.941162572284213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18.256973987224644</v>
      </c>
      <c r="D17" s="17">
        <f t="shared" si="7"/>
        <v>107.34345006599625</v>
      </c>
      <c r="E17" s="15">
        <f t="shared" si="7"/>
        <v>17.674293491764004</v>
      </c>
      <c r="F17" s="17">
        <f t="shared" si="7"/>
        <v>103.91752993746472</v>
      </c>
      <c r="G17" s="15">
        <f t="shared" si="7"/>
        <v>0.58268049546064027</v>
      </c>
      <c r="H17" s="17">
        <f t="shared" si="7"/>
        <v>3.4259201285315162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15.546020944664702</v>
      </c>
      <c r="D18" s="8">
        <f>C18/$C$37*1000</f>
        <v>91.40416830118005</v>
      </c>
      <c r="E18" s="7">
        <v>15.061793700000001</v>
      </c>
      <c r="F18" s="8">
        <f t="shared" si="5"/>
        <v>88.557112535277511</v>
      </c>
      <c r="G18" s="7">
        <v>0.48422724466470179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2.71095304255994</v>
      </c>
      <c r="D20" s="8">
        <f t="shared" si="10"/>
        <v>15.939281764816203</v>
      </c>
      <c r="E20" s="7">
        <v>2.6124997917640016</v>
      </c>
      <c r="F20" s="8">
        <f t="shared" si="5"/>
        <v>15.360417402187213</v>
      </c>
      <c r="G20" s="7">
        <v>9.8453250795938516E-2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123.60823861452189</v>
      </c>
      <c r="D21" s="21">
        <f t="shared" si="12"/>
        <v>726.76527877776266</v>
      </c>
      <c r="E21" s="20">
        <f t="shared" si="12"/>
        <v>122.8441255821437</v>
      </c>
      <c r="F21" s="21">
        <f t="shared" si="12"/>
        <v>722.27261043123053</v>
      </c>
      <c r="G21" s="20">
        <f t="shared" si="12"/>
        <v>0.76411303237818906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70.478113193469568</v>
      </c>
      <c r="D22" s="24">
        <f>C22/$C$37*1000</f>
        <v>414.38213307543253</v>
      </c>
      <c r="E22" s="23">
        <v>70.042436369722409</v>
      </c>
      <c r="F22" s="24">
        <f t="shared" si="5"/>
        <v>411.82053368839604</v>
      </c>
      <c r="G22" s="23">
        <v>0.43567682374715461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15.505184902563302</v>
      </c>
      <c r="D23" s="24">
        <f t="shared" ref="D23:D24" si="14">C23/$C$37*1000</f>
        <v>91.164069276595143</v>
      </c>
      <c r="E23" s="23">
        <v>15.409336001338929</v>
      </c>
      <c r="F23" s="24">
        <f t="shared" si="5"/>
        <v>90.600517411447129</v>
      </c>
      <c r="G23" s="23">
        <v>9.5848901224374006E-2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37.624940518489019</v>
      </c>
      <c r="D24" s="24">
        <f t="shared" si="14"/>
        <v>221.21907642573504</v>
      </c>
      <c r="E24" s="23">
        <v>37.392353211082359</v>
      </c>
      <c r="F24" s="24">
        <f t="shared" si="5"/>
        <v>219.85155933138734</v>
      </c>
      <c r="G24" s="23">
        <v>0.23258730740666045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33.566099970696946</v>
      </c>
      <c r="D25" s="27">
        <f t="shared" ref="D25" si="17">D26+D27+D28</f>
        <v>197.35477405160478</v>
      </c>
      <c r="E25" s="26">
        <f>E26+E27+E28</f>
        <v>33.358603328715795</v>
      </c>
      <c r="F25" s="27">
        <f t="shared" ref="F25" si="18">F26+F27+F28</f>
        <v>196.13477968435907</v>
      </c>
      <c r="G25" s="26">
        <f>G26+G27+G28</f>
        <v>0.20749664198115553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20.564834476568056</v>
      </c>
      <c r="D26" s="24">
        <f>C26/$C$37*1000</f>
        <v>120.91271446712167</v>
      </c>
      <c r="E26" s="23">
        <v>20.43770817650605</v>
      </c>
      <c r="F26" s="24">
        <f t="shared" si="5"/>
        <v>120.16526444323875</v>
      </c>
      <c r="G26" s="23">
        <v>0.12712630006200765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4.5242635848449737</v>
      </c>
      <c r="D27" s="24">
        <f t="shared" ref="D27:D28" si="21">C27/$C$37*1000</f>
        <v>26.600797182766776</v>
      </c>
      <c r="E27" s="23">
        <v>4.4962957988313317</v>
      </c>
      <c r="F27" s="24">
        <f t="shared" si="5"/>
        <v>26.436358177512531</v>
      </c>
      <c r="G27" s="23">
        <v>2.7967786013641683E-2</v>
      </c>
      <c r="H27" s="24">
        <f t="shared" ref="H27:H28" si="22">G27/$G$37*1000</f>
        <v>0.16443900525424321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8.4770019092839153</v>
      </c>
      <c r="D28" s="24">
        <f t="shared" si="21"/>
        <v>49.841262401716335</v>
      </c>
      <c r="E28" s="23">
        <v>8.4245993533784098</v>
      </c>
      <c r="F28" s="24">
        <f t="shared" si="5"/>
        <v>49.533157063607767</v>
      </c>
      <c r="G28" s="23">
        <v>5.240255590550618E-2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667.30752116729445</v>
      </c>
      <c r="D29" s="27">
        <f>C29/C37*1000</f>
        <v>3923.4920106261429</v>
      </c>
      <c r="E29" s="26">
        <f>E10+E25</f>
        <v>663.55219806718037</v>
      </c>
      <c r="F29" s="27">
        <f>E29/E37*1000</f>
        <v>3901.4122652115493</v>
      </c>
      <c r="G29" s="26">
        <f>G10+G25</f>
        <v>3.7553231001140843</v>
      </c>
      <c r="H29" s="27">
        <f>G29/G37*1000</f>
        <v>22.079745414593628</v>
      </c>
    </row>
    <row r="30" spans="1:11" ht="15.75" x14ac:dyDescent="0.25">
      <c r="A30" s="28">
        <v>4</v>
      </c>
      <c r="B30" s="22" t="s">
        <v>40</v>
      </c>
      <c r="C30" s="23">
        <f>E30+G30</f>
        <v>31.229990999999998</v>
      </c>
      <c r="D30" s="24">
        <f>C30/C37*1000</f>
        <v>183.61942027281279</v>
      </c>
      <c r="E30" s="23">
        <f>E31+E32</f>
        <v>31.05424296</v>
      </c>
      <c r="F30" s="24">
        <f>E30/E37*1000</f>
        <v>182.58609454374411</v>
      </c>
      <c r="G30" s="23">
        <f>G31+G32</f>
        <v>0.17574803999999999</v>
      </c>
      <c r="H30" s="24">
        <f>G30/G37*1000</f>
        <v>1.0333257290686733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5.872306</v>
      </c>
      <c r="D31" s="24">
        <f>C31/$C$37*1000</f>
        <v>34.526728598306676</v>
      </c>
      <c r="E31" s="23">
        <v>5.8392593599999998</v>
      </c>
      <c r="F31" s="24">
        <f>E31/$C$37*1000+0.01</f>
        <v>34.342428033866412</v>
      </c>
      <c r="G31" s="23">
        <v>3.3046640000000002E-2</v>
      </c>
      <c r="H31" s="24">
        <f>G31/$G$37*1000</f>
        <v>0.19430056444026342</v>
      </c>
    </row>
    <row r="32" spans="1:11" ht="15.75" x14ac:dyDescent="0.25">
      <c r="A32" s="18" t="s">
        <v>43</v>
      </c>
      <c r="B32" s="22" t="s">
        <v>44</v>
      </c>
      <c r="C32" s="23">
        <f t="shared" si="24"/>
        <v>25.357685</v>
      </c>
      <c r="D32" s="24">
        <f>C32/$C$37*1000</f>
        <v>149.09269167450611</v>
      </c>
      <c r="E32" s="23">
        <v>25.2149836</v>
      </c>
      <c r="F32" s="24">
        <f>E32/$C$37*1000</f>
        <v>148.25366650987769</v>
      </c>
      <c r="G32" s="23">
        <v>0.14270140000000001</v>
      </c>
      <c r="H32" s="24">
        <f>G32/$G$37*1000</f>
        <v>0.83902516462841015</v>
      </c>
    </row>
    <row r="33" spans="1:8" ht="15.75" x14ac:dyDescent="0.25">
      <c r="A33" s="29">
        <v>5</v>
      </c>
      <c r="B33" s="22" t="s">
        <v>45</v>
      </c>
      <c r="C33" s="23">
        <f>E33+G33</f>
        <v>698.53751216729449</v>
      </c>
      <c r="D33" s="24" t="s">
        <v>46</v>
      </c>
      <c r="E33" s="23">
        <f>E29+E30</f>
        <v>694.60644102718038</v>
      </c>
      <c r="F33" s="24" t="s">
        <v>46</v>
      </c>
      <c r="G33" s="23">
        <f>G29+G30</f>
        <v>3.9310711401140841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4107.1114308989554</v>
      </c>
      <c r="E34" s="26" t="s">
        <v>46</v>
      </c>
      <c r="F34" s="27">
        <f>F29+F30</f>
        <v>4083.9983597552932</v>
      </c>
      <c r="G34" s="50"/>
      <c r="H34" s="27">
        <f>H29+H30</f>
        <v>23.1130711436623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821.42</v>
      </c>
      <c r="E35" s="31" t="s">
        <v>46</v>
      </c>
      <c r="F35" s="24">
        <v>816.8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4928.5314308989555</v>
      </c>
      <c r="E36" s="33" t="s">
        <v>46</v>
      </c>
      <c r="F36" s="27">
        <f>F34+F35</f>
        <v>4900.7983597552929</v>
      </c>
      <c r="G36" s="50"/>
      <c r="H36" s="27">
        <f>H34+H35</f>
        <v>27.733071143662301</v>
      </c>
    </row>
    <row r="37" spans="1:8" s="38" customFormat="1" ht="31.5" x14ac:dyDescent="0.25">
      <c r="A37" s="34">
        <v>9</v>
      </c>
      <c r="B37" s="35" t="s">
        <v>90</v>
      </c>
      <c r="C37" s="59">
        <v>170.08</v>
      </c>
      <c r="D37" s="54" t="s">
        <v>46</v>
      </c>
      <c r="E37" s="57">
        <v>170.08</v>
      </c>
      <c r="F37" s="37"/>
      <c r="G37" s="58">
        <v>170.08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40" t="s">
        <v>51</v>
      </c>
      <c r="D40" s="40"/>
      <c r="E40" s="73" t="s">
        <v>51</v>
      </c>
      <c r="F40" s="73"/>
    </row>
    <row r="41" spans="1:8" ht="15.75" x14ac:dyDescent="0.25">
      <c r="A41" s="39"/>
      <c r="B41" s="40" t="s">
        <v>52</v>
      </c>
      <c r="C41" s="40"/>
      <c r="D41" s="40"/>
      <c r="E41" s="40"/>
      <c r="F41" s="40"/>
    </row>
    <row r="42" spans="1:8" ht="15.75" x14ac:dyDescent="0.25">
      <c r="A42" s="39"/>
      <c r="B42" s="40"/>
      <c r="C42" s="40"/>
      <c r="D42" s="40"/>
      <c r="E42" s="40"/>
      <c r="F42" s="40"/>
    </row>
    <row r="43" spans="1:8" ht="15.75" x14ac:dyDescent="0.25">
      <c r="A43" s="41"/>
      <c r="B43" s="42" t="s">
        <v>53</v>
      </c>
      <c r="C43" s="72" t="s">
        <v>54</v>
      </c>
      <c r="D43" s="72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2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A7:D7"/>
  </mergeCells>
  <pageMargins left="0.7" right="0.7" top="0.75" bottom="0.49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88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37.5" customHeight="1" x14ac:dyDescent="0.25">
      <c r="A7" s="88" t="s">
        <v>94</v>
      </c>
      <c r="B7" s="88"/>
      <c r="C7" s="88"/>
      <c r="D7" s="88"/>
      <c r="E7" s="3"/>
      <c r="F7" s="3"/>
    </row>
    <row r="8" spans="1:11" ht="38.2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984.25839645096073</v>
      </c>
      <c r="D10" s="8">
        <f t="shared" si="0"/>
        <v>3763.1749051843271</v>
      </c>
      <c r="E10" s="55">
        <f>E11+E16+E17+E21</f>
        <v>978.80252856452694</v>
      </c>
      <c r="F10" s="56">
        <f t="shared" ref="F10" si="1">F11+F16+F17+F21</f>
        <v>3742.3151541369793</v>
      </c>
      <c r="G10" s="7">
        <f t="shared" si="0"/>
        <v>5.4558678864338388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647.7801701346965</v>
      </c>
      <c r="D11" s="12">
        <f t="shared" si="2"/>
        <v>2476.6972668120684</v>
      </c>
      <c r="E11" s="11">
        <f t="shared" si="2"/>
        <v>647.7801701346965</v>
      </c>
      <c r="F11" s="12">
        <f t="shared" si="2"/>
        <v>2476.6972668120684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622.42301486290376</v>
      </c>
      <c r="D12" s="8">
        <f>C12/$C$37*1000</f>
        <v>2379.7477150177929</v>
      </c>
      <c r="E12" s="7">
        <v>622.42301486290376</v>
      </c>
      <c r="F12" s="8">
        <f>E12/$C$37*1000</f>
        <v>2379.7477150177929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23.157799894336002</v>
      </c>
      <c r="D13" s="8">
        <f t="shared" ref="D13:D15" si="4">C13/$C$37*1000</f>
        <v>88.540622803808077</v>
      </c>
      <c r="E13" s="7">
        <v>23.157799894336002</v>
      </c>
      <c r="F13" s="8">
        <f t="shared" ref="F13:F28" si="5">E13/$C$37*1000</f>
        <v>88.540622803808077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0.97663115732000627</v>
      </c>
      <c r="D14" s="8">
        <f t="shared" si="4"/>
        <v>3.7340132185815569</v>
      </c>
      <c r="E14" s="7">
        <v>0.97663115732000627</v>
      </c>
      <c r="F14" s="8">
        <f t="shared" si="5"/>
        <v>3.7340132185815569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1.2227242201368087</v>
      </c>
      <c r="D15" s="8">
        <f t="shared" si="4"/>
        <v>4.6749157718860967</v>
      </c>
      <c r="E15" s="7">
        <v>1.2227242201368087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108.66712107078094</v>
      </c>
      <c r="D16" s="12">
        <f>C16/$C$37*1000</f>
        <v>415.47360378811294</v>
      </c>
      <c r="E16" s="15">
        <v>105.28236</v>
      </c>
      <c r="F16" s="12">
        <f t="shared" si="5"/>
        <v>402.53244121582873</v>
      </c>
      <c r="G16" s="15">
        <v>3.3847610707809359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37.725646581159488</v>
      </c>
      <c r="D17" s="17">
        <f t="shared" si="7"/>
        <v>144.23875580638304</v>
      </c>
      <c r="E17" s="15">
        <f t="shared" si="7"/>
        <v>36.829597171542069</v>
      </c>
      <c r="F17" s="17">
        <f t="shared" si="7"/>
        <v>140.81283567785152</v>
      </c>
      <c r="G17" s="15">
        <f t="shared" si="7"/>
        <v>0.89604940961741808</v>
      </c>
      <c r="H17" s="17">
        <f t="shared" si="7"/>
        <v>3.4259201285315157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23.906727435571806</v>
      </c>
      <c r="D18" s="8">
        <f>C18/$C$37*1000</f>
        <v>91.404042957644066</v>
      </c>
      <c r="E18" s="7">
        <v>23.16208</v>
      </c>
      <c r="F18" s="8">
        <f t="shared" si="5"/>
        <v>88.556987191741527</v>
      </c>
      <c r="G18" s="7">
        <v>0.7446474355718059</v>
      </c>
      <c r="H18" s="8">
        <f>G18/$G$37*1000</f>
        <v>2.8470557659025264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9.65</v>
      </c>
      <c r="D19" s="8">
        <f t="shared" ref="D19:D20" si="10">C19/$C$37*1000</f>
        <v>36.895431083922773</v>
      </c>
      <c r="E19" s="7">
        <v>9.65</v>
      </c>
      <c r="F19" s="8">
        <f t="shared" si="5"/>
        <v>36.895431083922773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4.1689191455876786</v>
      </c>
      <c r="D20" s="8">
        <f t="shared" si="10"/>
        <v>15.939281764816206</v>
      </c>
      <c r="E20" s="7">
        <v>4.0175171715420666</v>
      </c>
      <c r="F20" s="8">
        <f t="shared" si="5"/>
        <v>15.360417402187215</v>
      </c>
      <c r="G20" s="7">
        <v>0.15140197404561218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190.08545866432382</v>
      </c>
      <c r="D21" s="21">
        <f t="shared" si="12"/>
        <v>726.76527877776266</v>
      </c>
      <c r="E21" s="20">
        <f t="shared" si="12"/>
        <v>188.91040125828835</v>
      </c>
      <c r="F21" s="21">
        <f t="shared" si="12"/>
        <v>722.27261043123053</v>
      </c>
      <c r="G21" s="20">
        <f t="shared" si="12"/>
        <v>1.1750574060354853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108.38164690587938</v>
      </c>
      <c r="D22" s="24">
        <f>C22/$C$37*1000</f>
        <v>414.38213307543253</v>
      </c>
      <c r="E22" s="23">
        <v>107.7116605862</v>
      </c>
      <c r="F22" s="24">
        <f t="shared" si="5"/>
        <v>411.82053368839604</v>
      </c>
      <c r="G22" s="23">
        <v>0.66998631967937605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23.84396231929346</v>
      </c>
      <c r="D23" s="24">
        <f t="shared" ref="D23:D24" si="14">C23/$C$37*1000</f>
        <v>91.164069276595143</v>
      </c>
      <c r="E23" s="23">
        <v>23.696565328963999</v>
      </c>
      <c r="F23" s="24">
        <f t="shared" si="5"/>
        <v>90.600517411447129</v>
      </c>
      <c r="G23" s="23">
        <v>0.14739699032946274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57.859849439151006</v>
      </c>
      <c r="D24" s="24">
        <f t="shared" si="14"/>
        <v>221.21907642573504</v>
      </c>
      <c r="E24" s="23">
        <v>57.502175343124357</v>
      </c>
      <c r="F24" s="24">
        <f t="shared" si="5"/>
        <v>219.85155933138734</v>
      </c>
      <c r="G24" s="23">
        <v>0.35767409602664646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51.618141153197243</v>
      </c>
      <c r="D25" s="27">
        <f t="shared" ref="D25" si="17">D26+D27+D28</f>
        <v>197.35477405160481</v>
      </c>
      <c r="E25" s="26">
        <f>E26+E27+E28</f>
        <v>51.299051626444125</v>
      </c>
      <c r="F25" s="27">
        <f t="shared" ref="F25" si="18">F26+F27+F28</f>
        <v>196.13477968435907</v>
      </c>
      <c r="G25" s="26">
        <f>G26+G27+G28</f>
        <v>0.31908952675312341</v>
      </c>
      <c r="H25" s="27">
        <f t="shared" ref="H25" si="19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31.624720468875683</v>
      </c>
      <c r="D26" s="24">
        <f>C26/$C$37*1000</f>
        <v>120.9127144671217</v>
      </c>
      <c r="E26" s="23">
        <v>31.429224915129105</v>
      </c>
      <c r="F26" s="24">
        <f t="shared" si="5"/>
        <v>120.16526444323878</v>
      </c>
      <c r="G26" s="23">
        <v>0.19549555374657868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6.95743850315265</v>
      </c>
      <c r="D27" s="24">
        <f t="shared" ref="D27:D28" si="21">C27/$C$37*1000</f>
        <v>26.600797182766772</v>
      </c>
      <c r="E27" s="23">
        <v>6.9144294813284031</v>
      </c>
      <c r="F27" s="24">
        <f t="shared" si="5"/>
        <v>26.436358177512531</v>
      </c>
      <c r="G27" s="23">
        <v>4.3009021824247304E-2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13.03598218116891</v>
      </c>
      <c r="D28" s="24">
        <f t="shared" si="21"/>
        <v>49.841262401716342</v>
      </c>
      <c r="E28" s="23">
        <v>12.955397229986612</v>
      </c>
      <c r="F28" s="24">
        <f t="shared" si="5"/>
        <v>49.533157063607767</v>
      </c>
      <c r="G28" s="23">
        <v>8.0584951182297387E-2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1035.8765376041579</v>
      </c>
      <c r="D29" s="27">
        <f>C29/C37*1000</f>
        <v>3960.5296792359313</v>
      </c>
      <c r="E29" s="26">
        <f>E10+E25</f>
        <v>1030.1015801909712</v>
      </c>
      <c r="F29" s="27">
        <f>E29/E37*1000</f>
        <v>3938.4499338213386</v>
      </c>
      <c r="G29" s="26">
        <f>G10+G25</f>
        <v>5.7749574131869625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48.479024879999997</v>
      </c>
      <c r="D30" s="24">
        <f>C30/C37*1000</f>
        <v>185.35280015293441</v>
      </c>
      <c r="E30" s="23">
        <f>E31+E32</f>
        <v>48.208754880000001</v>
      </c>
      <c r="F30" s="24">
        <f>E30/E37*1000</f>
        <v>184.3194604473332</v>
      </c>
      <c r="G30" s="23">
        <f>G31+G32</f>
        <v>0.27027000000000001</v>
      </c>
      <c r="H30" s="24">
        <f>G30/G37*1000</f>
        <v>1.0333397056012235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9.1157140800000018</v>
      </c>
      <c r="D31" s="24">
        <f>C31/$C$37*1000</f>
        <v>34.852663276620156</v>
      </c>
      <c r="E31" s="23">
        <v>9.064894080000002</v>
      </c>
      <c r="F31" s="24">
        <f>E31/$C$37*1000</f>
        <v>34.658360084113944</v>
      </c>
      <c r="G31" s="23">
        <v>5.0819999999999997E-2</v>
      </c>
      <c r="H31" s="24">
        <f>G31/$G$37*1000</f>
        <v>0.19430319250621292</v>
      </c>
    </row>
    <row r="32" spans="1:11" ht="15.75" x14ac:dyDescent="0.25">
      <c r="A32" s="18" t="s">
        <v>43</v>
      </c>
      <c r="B32" s="22" t="s">
        <v>44</v>
      </c>
      <c r="C32" s="23">
        <f t="shared" si="24"/>
        <v>39.363310800000001</v>
      </c>
      <c r="D32" s="24">
        <f>C32/$C$37*1000</f>
        <v>150.50013687631429</v>
      </c>
      <c r="E32" s="23">
        <v>39.143860799999999</v>
      </c>
      <c r="F32" s="24">
        <f>E32/$C$37*1000</f>
        <v>149.66110036321925</v>
      </c>
      <c r="G32" s="23">
        <v>0.21945000000000001</v>
      </c>
      <c r="H32" s="24">
        <f>G32/$G$37*1000</f>
        <v>0.83903651309501048</v>
      </c>
    </row>
    <row r="33" spans="1:8" ht="15.75" x14ac:dyDescent="0.25">
      <c r="A33" s="29">
        <v>5</v>
      </c>
      <c r="B33" s="22" t="s">
        <v>45</v>
      </c>
      <c r="C33" s="23">
        <f>E33+G33</f>
        <v>1084.3555624841581</v>
      </c>
      <c r="D33" s="24" t="s">
        <v>46</v>
      </c>
      <c r="E33" s="23">
        <f>E29+E30</f>
        <v>1078.3103350709712</v>
      </c>
      <c r="F33" s="24" t="s">
        <v>46</v>
      </c>
      <c r="G33" s="23">
        <f>G29+G30</f>
        <v>6.0452274131869626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4145.8824793888662</v>
      </c>
      <c r="E34" s="26" t="s">
        <v>46</v>
      </c>
      <c r="F34" s="27">
        <f>F29+F30</f>
        <v>4122.7693942686719</v>
      </c>
      <c r="G34" s="50"/>
      <c r="H34" s="27">
        <f>H29+H30</f>
        <v>23.113085120194846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829.17</v>
      </c>
      <c r="E35" s="31" t="s">
        <v>46</v>
      </c>
      <c r="F35" s="24">
        <v>824.55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4975.0524793888662</v>
      </c>
      <c r="E36" s="33" t="s">
        <v>46</v>
      </c>
      <c r="F36" s="27">
        <f>F34+F35</f>
        <v>4947.3193942686721</v>
      </c>
      <c r="G36" s="50"/>
      <c r="H36" s="27">
        <f>H34+H35</f>
        <v>27.733085120194847</v>
      </c>
    </row>
    <row r="37" spans="1:8" s="38" customFormat="1" ht="31.5" x14ac:dyDescent="0.25">
      <c r="A37" s="34">
        <v>9</v>
      </c>
      <c r="B37" s="35" t="s">
        <v>90</v>
      </c>
      <c r="C37" s="59">
        <v>261.55</v>
      </c>
      <c r="D37" s="54" t="s">
        <v>46</v>
      </c>
      <c r="E37" s="57">
        <v>261.55</v>
      </c>
      <c r="F37" s="37"/>
      <c r="G37" s="58">
        <v>261.55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40" t="s">
        <v>51</v>
      </c>
      <c r="D40" s="40"/>
      <c r="E40" s="73" t="s">
        <v>51</v>
      </c>
      <c r="F40" s="73"/>
    </row>
    <row r="41" spans="1:8" ht="15.75" x14ac:dyDescent="0.25">
      <c r="A41" s="39"/>
      <c r="B41" s="40" t="s">
        <v>52</v>
      </c>
      <c r="C41" s="40"/>
      <c r="D41" s="40"/>
      <c r="E41" s="40"/>
      <c r="F41" s="40"/>
    </row>
    <row r="42" spans="1:8" ht="15.75" x14ac:dyDescent="0.25">
      <c r="A42" s="39"/>
      <c r="B42" s="40"/>
      <c r="C42" s="40"/>
      <c r="D42" s="40"/>
      <c r="E42" s="40"/>
      <c r="F42" s="40"/>
    </row>
    <row r="43" spans="1:8" ht="15.75" x14ac:dyDescent="0.25">
      <c r="A43" s="41"/>
      <c r="B43" s="42" t="s">
        <v>53</v>
      </c>
      <c r="C43" s="72" t="s">
        <v>54</v>
      </c>
      <c r="D43" s="72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2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A7:D7"/>
  </mergeCells>
  <pageMargins left="0.7" right="0.7" top="0.75" bottom="0.24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91</v>
      </c>
      <c r="B4" s="79"/>
      <c r="C4" s="79"/>
      <c r="D4" s="79"/>
      <c r="E4" s="79"/>
      <c r="F4" s="79"/>
    </row>
    <row r="5" spans="1:11" ht="30" customHeight="1" x14ac:dyDescent="0.25">
      <c r="A5" s="80" t="s">
        <v>89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41.25" customHeight="1" x14ac:dyDescent="0.25">
      <c r="A7" s="88" t="s">
        <v>94</v>
      </c>
      <c r="B7" s="88"/>
      <c r="C7" s="88"/>
      <c r="D7" s="88"/>
      <c r="E7" s="3"/>
      <c r="F7" s="3"/>
    </row>
    <row r="8" spans="1:11" ht="43.5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196.88672792668245</v>
      </c>
      <c r="D10" s="8">
        <f t="shared" si="0"/>
        <v>4193.5405309197531</v>
      </c>
      <c r="E10" s="55">
        <f>E11+E16+E17+E21</f>
        <v>195.90736261500945</v>
      </c>
      <c r="F10" s="56">
        <f t="shared" ref="F10" si="1">F11+F16+F17+F21</f>
        <v>4172.6807798724058</v>
      </c>
      <c r="G10" s="7">
        <f t="shared" si="0"/>
        <v>0.97936531167298313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109.36084212823047</v>
      </c>
      <c r="D11" s="12">
        <f t="shared" si="2"/>
        <v>2329.3044116769001</v>
      </c>
      <c r="E11" s="11">
        <f t="shared" si="2"/>
        <v>109.36084212823047</v>
      </c>
      <c r="F11" s="12">
        <f t="shared" si="2"/>
        <v>2329.3044116769001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102.99952199520301</v>
      </c>
      <c r="D12" s="8">
        <f>C12/$C$37*1000</f>
        <v>2193.8130350415977</v>
      </c>
      <c r="E12" s="7">
        <v>102.99952199520301</v>
      </c>
      <c r="F12" s="8">
        <f>E12/$C$37*1000</f>
        <v>2193.8130350415977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5.9665209169250009</v>
      </c>
      <c r="D13" s="8">
        <f t="shared" ref="D13:D15" si="4">C13/$C$37*1000</f>
        <v>127.08244764483496</v>
      </c>
      <c r="E13" s="7">
        <v>5.9665209169250009</v>
      </c>
      <c r="F13" s="8">
        <f t="shared" ref="F13:F28" si="5">E13/$C$37*1000</f>
        <v>127.08244764483496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0.17531192061240411</v>
      </c>
      <c r="D14" s="8">
        <f t="shared" si="4"/>
        <v>3.7340132185815569</v>
      </c>
      <c r="E14" s="7">
        <v>0.17531192061240411</v>
      </c>
      <c r="F14" s="8">
        <f t="shared" si="5"/>
        <v>3.7340132185815569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0.21948729549005225</v>
      </c>
      <c r="D15" s="8">
        <f t="shared" si="4"/>
        <v>4.6749157718860967</v>
      </c>
      <c r="E15" s="7">
        <v>0.21948729549005225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19.506480882768745</v>
      </c>
      <c r="D16" s="12">
        <f>C16/$C$37*1000</f>
        <v>415.47350123043122</v>
      </c>
      <c r="E16" s="15">
        <v>18.898893300000001</v>
      </c>
      <c r="F16" s="12">
        <f t="shared" si="5"/>
        <v>402.53233865814695</v>
      </c>
      <c r="G16" s="15">
        <v>0.60758758276874381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33.897775077067244</v>
      </c>
      <c r="D17" s="17">
        <f t="shared" si="7"/>
        <v>721.99733923465908</v>
      </c>
      <c r="E17" s="15">
        <f t="shared" si="7"/>
        <v>33.736928127032691</v>
      </c>
      <c r="F17" s="17">
        <f t="shared" si="7"/>
        <v>718.57141910612756</v>
      </c>
      <c r="G17" s="15">
        <f t="shared" si="7"/>
        <v>0.16084695003455468</v>
      </c>
      <c r="H17" s="17">
        <f t="shared" si="7"/>
        <v>3.4259201285315162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4.291425798209124</v>
      </c>
      <c r="D18" s="8">
        <f>C18/$C$37*1000</f>
        <v>91.404170355891878</v>
      </c>
      <c r="E18" s="7">
        <v>4.1577565300000003</v>
      </c>
      <c r="F18" s="8">
        <f t="shared" si="5"/>
        <v>88.557114589989354</v>
      </c>
      <c r="G18" s="7">
        <v>0.13366926820912364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28.858000000000001</v>
      </c>
      <c r="D19" s="8">
        <f t="shared" ref="D19:D20" si="10">C19/$C$37*1000</f>
        <v>614.65388711395099</v>
      </c>
      <c r="E19" s="7">
        <v>28.858000000000001</v>
      </c>
      <c r="F19" s="8">
        <f t="shared" si="5"/>
        <v>614.65388711395099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0.74834927885812086</v>
      </c>
      <c r="D20" s="8">
        <f t="shared" si="10"/>
        <v>15.939281764816206</v>
      </c>
      <c r="E20" s="7">
        <v>0.72117159703268985</v>
      </c>
      <c r="F20" s="8">
        <f t="shared" si="5"/>
        <v>15.360417402187217</v>
      </c>
      <c r="G20" s="7">
        <v>2.7177681825431052E-2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34.121629838615959</v>
      </c>
      <c r="D21" s="21">
        <f t="shared" si="12"/>
        <v>726.76527877776266</v>
      </c>
      <c r="E21" s="20">
        <f t="shared" si="12"/>
        <v>33.910699059746278</v>
      </c>
      <c r="F21" s="21">
        <f t="shared" si="12"/>
        <v>722.27261043123053</v>
      </c>
      <c r="G21" s="20">
        <f t="shared" si="12"/>
        <v>0.2109307788696847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19.455241147891559</v>
      </c>
      <c r="D22" s="24">
        <f>C22/$C$37*1000</f>
        <v>414.38213307543253</v>
      </c>
      <c r="E22" s="23">
        <v>19.334974056670198</v>
      </c>
      <c r="F22" s="24">
        <f t="shared" si="5"/>
        <v>411.8205336883961</v>
      </c>
      <c r="G22" s="23">
        <v>0.12026709122135999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4.2801530525361429</v>
      </c>
      <c r="D23" s="24">
        <f t="shared" ref="D23:D24" si="14">C23/$C$37*1000</f>
        <v>91.164069276595143</v>
      </c>
      <c r="E23" s="23">
        <v>4.2536942924674435</v>
      </c>
      <c r="F23" s="24">
        <f t="shared" si="5"/>
        <v>90.600517411447143</v>
      </c>
      <c r="G23" s="23">
        <v>2.6458760068699197E-2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10.386235638188261</v>
      </c>
      <c r="D24" s="24">
        <f t="shared" si="14"/>
        <v>221.21907642573504</v>
      </c>
      <c r="E24" s="23">
        <v>10.322030710608635</v>
      </c>
      <c r="F24" s="24">
        <f t="shared" si="5"/>
        <v>219.85155933138731</v>
      </c>
      <c r="G24" s="23">
        <v>6.4204927579625509E-2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9.2658066417228468</v>
      </c>
      <c r="D25" s="27">
        <f t="shared" ref="D25" si="17">D26+D27+D28</f>
        <v>197.35477405160481</v>
      </c>
      <c r="E25" s="26">
        <f>E26+E27+E28</f>
        <v>9.2085279061806595</v>
      </c>
      <c r="F25" s="27">
        <f t="shared" ref="F25" si="18">F26+F27+F28</f>
        <v>196.13477968435907</v>
      </c>
      <c r="G25" s="26">
        <f>G26+G27+G28</f>
        <v>5.7278735542187507E-2</v>
      </c>
      <c r="H25" s="27">
        <f t="shared" ref="H25" si="19">H26+H27+H28</f>
        <v>1.2199943672457403</v>
      </c>
    </row>
    <row r="26" spans="1:11" ht="15.75" x14ac:dyDescent="0.25">
      <c r="A26" s="18" t="s">
        <v>35</v>
      </c>
      <c r="B26" s="22" t="s">
        <v>30</v>
      </c>
      <c r="C26" s="23">
        <f>E26+G26</f>
        <v>5.6768519442313643</v>
      </c>
      <c r="D26" s="24">
        <f>C26/$C$37*1000</f>
        <v>120.9127144671217</v>
      </c>
      <c r="E26" s="23">
        <v>5.6417591656100612</v>
      </c>
      <c r="F26" s="24">
        <f t="shared" si="5"/>
        <v>120.16526444323878</v>
      </c>
      <c r="G26" s="23">
        <v>3.5092778621303264E-2</v>
      </c>
      <c r="H26" s="24">
        <f>G26/$G$37*1000</f>
        <v>0.74745002388292359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1.2489074277309</v>
      </c>
      <c r="D27" s="24">
        <f t="shared" ref="D27:D28" si="21">C27/$C$37*1000</f>
        <v>26.600797182766772</v>
      </c>
      <c r="E27" s="23">
        <v>1.2411870164342134</v>
      </c>
      <c r="F27" s="24">
        <f t="shared" si="5"/>
        <v>26.436358177512528</v>
      </c>
      <c r="G27" s="23">
        <v>7.7204112966867177E-3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2.3400472697605821</v>
      </c>
      <c r="D28" s="24">
        <f t="shared" si="21"/>
        <v>49.841262401716335</v>
      </c>
      <c r="E28" s="23">
        <v>2.3255817241363848</v>
      </c>
      <c r="F28" s="24">
        <f t="shared" si="5"/>
        <v>49.533157063607767</v>
      </c>
      <c r="G28" s="23">
        <v>1.4465545624197525E-2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206.15253456840531</v>
      </c>
      <c r="D29" s="27">
        <f>C29/C37*1000</f>
        <v>4390.8953049713591</v>
      </c>
      <c r="E29" s="26">
        <f>E10+E25</f>
        <v>205.1158905211901</v>
      </c>
      <c r="F29" s="27">
        <f>E29/E37*1000</f>
        <v>4368.8155595567641</v>
      </c>
      <c r="G29" s="26">
        <f>G10+G25</f>
        <v>1.0366440472151706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9.6479370000000007</v>
      </c>
      <c r="D30" s="24">
        <f>C30/C37*1000</f>
        <v>205.49386581469648</v>
      </c>
      <c r="E30" s="23">
        <f>E31+E32</f>
        <v>9.5994241200000001</v>
      </c>
      <c r="F30" s="24">
        <f>E30/E37*1000</f>
        <v>204.46057763578273</v>
      </c>
      <c r="G30" s="23">
        <f>G31+G32</f>
        <v>4.8512879999999994E-2</v>
      </c>
      <c r="H30" s="24">
        <f>G30/G37*1000</f>
        <v>1.0332881789137378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1.8141420000000004</v>
      </c>
      <c r="D31" s="24">
        <f>C31/$C$37*1000</f>
        <v>38.639872204472844</v>
      </c>
      <c r="E31" s="23">
        <v>1.8050199200000003</v>
      </c>
      <c r="F31" s="24">
        <f>E31/$C$37*1000</f>
        <v>38.445578700745479</v>
      </c>
      <c r="G31" s="23">
        <v>9.1220799999999994E-3</v>
      </c>
      <c r="H31" s="24">
        <f>G31/$G$37*1000</f>
        <v>0.19429350372736953</v>
      </c>
    </row>
    <row r="32" spans="1:11" ht="15.75" x14ac:dyDescent="0.25">
      <c r="A32" s="18" t="s">
        <v>43</v>
      </c>
      <c r="B32" s="22" t="s">
        <v>44</v>
      </c>
      <c r="C32" s="23">
        <f t="shared" si="24"/>
        <v>7.8337949999999994</v>
      </c>
      <c r="D32" s="24">
        <f>C32/$C$37*1000</f>
        <v>166.85399361022363</v>
      </c>
      <c r="E32" s="23">
        <v>7.7944041999999998</v>
      </c>
      <c r="F32" s="24">
        <f>E32/$C$37*1000</f>
        <v>166.01499893503726</v>
      </c>
      <c r="G32" s="23">
        <v>3.9390799999999997E-2</v>
      </c>
      <c r="H32" s="24">
        <f>G32/$G$37*1000</f>
        <v>0.83899467518636828</v>
      </c>
    </row>
    <row r="33" spans="1:8" ht="15.75" x14ac:dyDescent="0.25">
      <c r="A33" s="29">
        <v>5</v>
      </c>
      <c r="B33" s="22" t="s">
        <v>45</v>
      </c>
      <c r="C33" s="23">
        <f>E33+G33</f>
        <v>215.80047156840527</v>
      </c>
      <c r="D33" s="24" t="s">
        <v>46</v>
      </c>
      <c r="E33" s="23">
        <f>E29+E30</f>
        <v>214.7153146411901</v>
      </c>
      <c r="F33" s="24" t="s">
        <v>46</v>
      </c>
      <c r="G33" s="23">
        <f>G29+G30</f>
        <v>1.0851569272151707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4596.3891707860557</v>
      </c>
      <c r="E34" s="26" t="s">
        <v>46</v>
      </c>
      <c r="F34" s="27">
        <f>F29+F30</f>
        <v>4573.2761371925471</v>
      </c>
      <c r="G34" s="50"/>
      <c r="H34" s="27">
        <f>H29+H30</f>
        <v>23.11303359350736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919.28</v>
      </c>
      <c r="E35" s="31" t="s">
        <v>46</v>
      </c>
      <c r="F35" s="24">
        <v>914.66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5515.6691707860555</v>
      </c>
      <c r="E36" s="33" t="s">
        <v>46</v>
      </c>
      <c r="F36" s="27">
        <f>F34+F35</f>
        <v>5487.936137192547</v>
      </c>
      <c r="G36" s="50"/>
      <c r="H36" s="27">
        <f>H34+H35</f>
        <v>27.733033593507361</v>
      </c>
    </row>
    <row r="37" spans="1:8" s="38" customFormat="1" ht="31.5" x14ac:dyDescent="0.25">
      <c r="A37" s="34">
        <v>9</v>
      </c>
      <c r="B37" s="35" t="s">
        <v>90</v>
      </c>
      <c r="C37" s="59">
        <v>46.95</v>
      </c>
      <c r="D37" s="54" t="s">
        <v>46</v>
      </c>
      <c r="E37" s="57">
        <v>46.95</v>
      </c>
      <c r="F37" s="37"/>
      <c r="G37" s="58">
        <v>46.95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40" t="s">
        <v>51</v>
      </c>
      <c r="D40" s="40"/>
      <c r="E40" s="73" t="s">
        <v>51</v>
      </c>
      <c r="F40" s="73"/>
    </row>
    <row r="41" spans="1:8" ht="15.75" x14ac:dyDescent="0.25">
      <c r="A41" s="39"/>
      <c r="B41" s="40" t="s">
        <v>52</v>
      </c>
      <c r="C41" s="40"/>
      <c r="D41" s="40"/>
      <c r="E41" s="40"/>
      <c r="F41" s="40"/>
    </row>
    <row r="42" spans="1:8" ht="15.75" x14ac:dyDescent="0.25">
      <c r="A42" s="39"/>
      <c r="B42" s="40"/>
      <c r="C42" s="40"/>
      <c r="D42" s="40"/>
      <c r="E42" s="40"/>
      <c r="F42" s="40"/>
    </row>
    <row r="43" spans="1:8" ht="15.75" x14ac:dyDescent="0.25">
      <c r="A43" s="41"/>
      <c r="B43" s="42" t="s">
        <v>53</v>
      </c>
      <c r="C43" s="72" t="s">
        <v>54</v>
      </c>
      <c r="D43" s="72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2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A7:D7"/>
  </mergeCells>
  <pageMargins left="0.7" right="0.7" top="0.75" bottom="0.41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42" sqref="A42:XFD42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55</v>
      </c>
      <c r="B4" s="79"/>
      <c r="C4" s="79"/>
      <c r="D4" s="79"/>
      <c r="E4" s="79"/>
      <c r="F4" s="79"/>
    </row>
    <row r="5" spans="1:11" ht="15.75" x14ac:dyDescent="0.25">
      <c r="A5" s="80" t="s">
        <v>60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15.75" x14ac:dyDescent="0.25">
      <c r="A7" s="3"/>
      <c r="B7" s="3"/>
      <c r="C7" s="3"/>
      <c r="D7" s="3"/>
      <c r="E7" s="3"/>
      <c r="F7" s="3"/>
    </row>
    <row r="8" spans="1:11" ht="39" customHeight="1" x14ac:dyDescent="0.25">
      <c r="A8" s="82" t="s">
        <v>56</v>
      </c>
      <c r="B8" s="82" t="s">
        <v>57</v>
      </c>
      <c r="C8" s="75" t="s">
        <v>3</v>
      </c>
      <c r="D8" s="76"/>
      <c r="E8" s="83" t="s">
        <v>3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823.4451772936535</v>
      </c>
      <c r="D10" s="8">
        <f t="shared" si="0"/>
        <v>2440.1990733253924</v>
      </c>
      <c r="E10" s="55">
        <f>E11+E16+E17+E21</f>
        <v>816.40605430272603</v>
      </c>
      <c r="F10" s="56">
        <f t="shared" ref="F10" si="1">F11+F16+F17+F21</f>
        <v>2419.3393222780442</v>
      </c>
      <c r="G10" s="7">
        <f t="shared" si="0"/>
        <v>7.0391229909275443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401.55320191270727</v>
      </c>
      <c r="D11" s="12">
        <f t="shared" si="2"/>
        <v>1189.9635558236992</v>
      </c>
      <c r="E11" s="11">
        <f t="shared" si="2"/>
        <v>401.55320191270727</v>
      </c>
      <c r="F11" s="12">
        <f t="shared" si="2"/>
        <v>1189.9635558236992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367.01990996683492</v>
      </c>
      <c r="D12" s="8">
        <f>C12/$C$37*1000</f>
        <v>1087.6275299061638</v>
      </c>
      <c r="E12" s="7">
        <v>367.01990996683492</v>
      </c>
      <c r="F12" s="8">
        <f>E12/$C$37*1000</f>
        <v>1087.6275299061638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31.695698858039002</v>
      </c>
      <c r="D13" s="8">
        <f t="shared" ref="D13:D15" si="4">C13/$C$37*1000</f>
        <v>93.927096927067723</v>
      </c>
      <c r="E13" s="7">
        <v>31.695698858039002</v>
      </c>
      <c r="F13" s="8">
        <f t="shared" ref="F13:F28" si="5">E13/$C$37*1000</f>
        <v>93.927096927067723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1.2600427606103464</v>
      </c>
      <c r="D14" s="8">
        <f t="shared" si="4"/>
        <v>3.7340132185815569</v>
      </c>
      <c r="E14" s="7">
        <v>1.2600427606103464</v>
      </c>
      <c r="F14" s="8">
        <f t="shared" si="5"/>
        <v>3.7340132185815569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1.5775503272229632</v>
      </c>
      <c r="D15" s="8">
        <f t="shared" si="4"/>
        <v>4.6749157718860967</v>
      </c>
      <c r="E15" s="7">
        <v>1.5775503272229632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140.38223531001731</v>
      </c>
      <c r="D16" s="12">
        <f>C16/$C$37*1000</f>
        <v>416.00899484373184</v>
      </c>
      <c r="E16" s="15">
        <v>136.01524000000001</v>
      </c>
      <c r="F16" s="12">
        <f t="shared" si="5"/>
        <v>403.06783227144768</v>
      </c>
      <c r="G16" s="15">
        <v>4.366995310017308</v>
      </c>
      <c r="H16" s="12">
        <f>G16/$G$37*1000</f>
        <v>12.941162572284213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36.26279674737296</v>
      </c>
      <c r="D17" s="17">
        <f t="shared" si="7"/>
        <v>107.46124388019842</v>
      </c>
      <c r="E17" s="15">
        <f t="shared" si="7"/>
        <v>35.106719999999996</v>
      </c>
      <c r="F17" s="17">
        <f t="shared" si="7"/>
        <v>104.03532375166691</v>
      </c>
      <c r="G17" s="15">
        <f t="shared" si="7"/>
        <v>1.1560767473729603</v>
      </c>
      <c r="H17" s="17">
        <f t="shared" si="7"/>
        <v>3.4259201285315166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30.884088968203805</v>
      </c>
      <c r="D18" s="8">
        <f>C18/$C$37*1000</f>
        <v>91.521970568095441</v>
      </c>
      <c r="E18" s="7">
        <v>29.923349999999999</v>
      </c>
      <c r="F18" s="8">
        <f t="shared" si="5"/>
        <v>88.674914802192916</v>
      </c>
      <c r="G18" s="7">
        <v>0.96073896820380777</v>
      </c>
      <c r="H18" s="8">
        <f>G18/$G$37*1000</f>
        <v>2.8470557659025273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5.3787077791691527</v>
      </c>
      <c r="D20" s="8">
        <f t="shared" si="10"/>
        <v>15.939273312102987</v>
      </c>
      <c r="E20" s="7">
        <v>5.18337</v>
      </c>
      <c r="F20" s="8">
        <f t="shared" si="5"/>
        <v>15.360408949473996</v>
      </c>
      <c r="G20" s="7">
        <v>0.19533777916915246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245.24694332355602</v>
      </c>
      <c r="D21" s="21">
        <f t="shared" si="12"/>
        <v>726.76527877776266</v>
      </c>
      <c r="E21" s="20">
        <f t="shared" si="12"/>
        <v>243.73089239001877</v>
      </c>
      <c r="F21" s="21">
        <f t="shared" si="12"/>
        <v>722.27261043123053</v>
      </c>
      <c r="G21" s="20">
        <f t="shared" si="12"/>
        <v>1.5160509335372758</v>
      </c>
      <c r="H21" s="21">
        <f t="shared" si="12"/>
        <v>4.492668346532156</v>
      </c>
    </row>
    <row r="22" spans="1:11" ht="15.75" x14ac:dyDescent="0.25">
      <c r="A22" s="18" t="s">
        <v>29</v>
      </c>
      <c r="B22" s="22" t="s">
        <v>30</v>
      </c>
      <c r="C22" s="23">
        <f>E22+G22</f>
        <v>139.8332508063047</v>
      </c>
      <c r="D22" s="24">
        <f>C22/$C$37*1000</f>
        <v>414.38213307543253</v>
      </c>
      <c r="E22" s="23">
        <v>138.96883909314926</v>
      </c>
      <c r="F22" s="24">
        <f t="shared" si="5"/>
        <v>411.8205336883961</v>
      </c>
      <c r="G22" s="23">
        <v>0.86441171315544052</v>
      </c>
      <c r="H22" s="24">
        <f>G22/$G$37*1000</f>
        <v>2.5615993870364218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30.763315177387032</v>
      </c>
      <c r="D23" s="24">
        <f t="shared" ref="D23:D24" si="14">C23/$C$37*1000</f>
        <v>91.164069276595143</v>
      </c>
      <c r="E23" s="23">
        <v>30.573144600492835</v>
      </c>
      <c r="F23" s="24">
        <f t="shared" si="5"/>
        <v>90.600517411447129</v>
      </c>
      <c r="G23" s="23">
        <v>0.19017057689419689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74.650377339864292</v>
      </c>
      <c r="D24" s="24">
        <f t="shared" si="14"/>
        <v>221.21907642573504</v>
      </c>
      <c r="E24" s="23">
        <v>74.188908696376657</v>
      </c>
      <c r="F24" s="24">
        <f t="shared" si="5"/>
        <v>219.85155933138734</v>
      </c>
      <c r="G24" s="23">
        <v>0.46146864348763844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66.597368503714051</v>
      </c>
      <c r="D25" s="27">
        <f t="shared" ref="D25" si="17">D26+D27+D28</f>
        <v>197.35477405160481</v>
      </c>
      <c r="E25" s="26">
        <f>E26+E27+E28</f>
        <v>66.185681404486957</v>
      </c>
      <c r="F25" s="27">
        <f t="shared" ref="F25" si="18">F26+F27+F28</f>
        <v>196.13477968435907</v>
      </c>
      <c r="G25" s="26">
        <f>G26+G27+G28</f>
        <v>0.41168709922707503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40.801995496930218</v>
      </c>
      <c r="D26" s="24">
        <f>C26/$C$37*1000</f>
        <v>120.9127144671217</v>
      </c>
      <c r="E26" s="23">
        <v>40.549768486370922</v>
      </c>
      <c r="F26" s="24">
        <f t="shared" si="5"/>
        <v>120.16526444323877</v>
      </c>
      <c r="G26" s="23">
        <v>0.25222701055929253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8.9764390093246487</v>
      </c>
      <c r="D27" s="24">
        <f t="shared" ref="D27:D28" si="21">C27/$C$37*1000</f>
        <v>26.600797182766776</v>
      </c>
      <c r="E27" s="23">
        <v>8.9209490670016045</v>
      </c>
      <c r="F27" s="24">
        <f t="shared" si="5"/>
        <v>26.436358177512535</v>
      </c>
      <c r="G27" s="23">
        <v>5.5489942323044363E-2</v>
      </c>
      <c r="H27" s="24">
        <f t="shared" ref="H27:H28" si="22">G27/$G$37*1000</f>
        <v>0.16443900525424321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16.81893399745918</v>
      </c>
      <c r="D28" s="24">
        <f t="shared" si="21"/>
        <v>49.841262401716342</v>
      </c>
      <c r="E28" s="23">
        <v>16.71496385111444</v>
      </c>
      <c r="F28" s="24">
        <f t="shared" si="5"/>
        <v>49.533157063607767</v>
      </c>
      <c r="G28" s="23">
        <v>0.10397014634473811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890.04254579736755</v>
      </c>
      <c r="D29" s="27">
        <f>C29/C37*1000</f>
        <v>2637.5538473769971</v>
      </c>
      <c r="E29" s="26">
        <f>E10+E25</f>
        <v>882.59173570721305</v>
      </c>
      <c r="F29" s="27">
        <f>E29/E37*1000</f>
        <v>2615.4741019624039</v>
      </c>
      <c r="G29" s="26">
        <f>G10+G25</f>
        <v>7.4508100901546195</v>
      </c>
      <c r="H29" s="27">
        <f>G29/G37*1000</f>
        <v>22.079745414593628</v>
      </c>
    </row>
    <row r="30" spans="1:11" ht="15.75" x14ac:dyDescent="0.25">
      <c r="A30" s="28">
        <v>4</v>
      </c>
      <c r="B30" s="22" t="s">
        <v>40</v>
      </c>
      <c r="C30" s="23">
        <f>E30+G30</f>
        <v>41.6539736</v>
      </c>
      <c r="D30" s="24">
        <f>C30/C37*1000</f>
        <v>123.43746806934361</v>
      </c>
      <c r="E30" s="23">
        <f>E31+E32</f>
        <v>41.305276159999998</v>
      </c>
      <c r="F30" s="24">
        <f>E30/E37*1000+0.01</f>
        <v>122.41413738331605</v>
      </c>
      <c r="G30" s="23">
        <f>G31+G32</f>
        <v>0.34869744000000003</v>
      </c>
      <c r="H30" s="24">
        <f>G30/G37*1000</f>
        <v>1.0333306860275597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7.8323586000000001</v>
      </c>
      <c r="D31" s="24">
        <f>C31/$C$37*1000</f>
        <v>23.210427026226107</v>
      </c>
      <c r="E31" s="23">
        <v>7.7667915599999997</v>
      </c>
      <c r="F31" s="24">
        <f>E31/$C$37*1000</f>
        <v>23.016125529708106</v>
      </c>
      <c r="G31" s="23">
        <v>6.5567039999999993E-2</v>
      </c>
      <c r="H31" s="24">
        <f>G31/$G$37*1000</f>
        <v>0.19430149651800266</v>
      </c>
    </row>
    <row r="32" spans="1:11" ht="15.75" x14ac:dyDescent="0.25">
      <c r="A32" s="18" t="s">
        <v>43</v>
      </c>
      <c r="B32" s="22" t="s">
        <v>44</v>
      </c>
      <c r="C32" s="23">
        <f t="shared" si="24"/>
        <v>33.821614999999994</v>
      </c>
      <c r="D32" s="24">
        <f>C32/$C$37*1000</f>
        <v>100.22704104311748</v>
      </c>
      <c r="E32" s="23">
        <v>33.538484599999997</v>
      </c>
      <c r="F32" s="24">
        <f>E32/$C$37*1000</f>
        <v>99.388011853607935</v>
      </c>
      <c r="G32" s="23">
        <v>0.2831304</v>
      </c>
      <c r="H32" s="24">
        <f>G32/$G$37*1000</f>
        <v>0.83902918950955707</v>
      </c>
    </row>
    <row r="33" spans="1:8" ht="15.75" x14ac:dyDescent="0.25">
      <c r="A33" s="29">
        <v>5</v>
      </c>
      <c r="B33" s="22" t="s">
        <v>45</v>
      </c>
      <c r="C33" s="23">
        <f>E33+G33</f>
        <v>931.69651939736764</v>
      </c>
      <c r="D33" s="24" t="s">
        <v>46</v>
      </c>
      <c r="E33" s="23">
        <f>E29+E30</f>
        <v>923.897011867213</v>
      </c>
      <c r="F33" s="24" t="s">
        <v>46</v>
      </c>
      <c r="G33" s="23">
        <f>G29+G30</f>
        <v>7.7995075301546191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2760.9913154463406</v>
      </c>
      <c r="E34" s="26" t="s">
        <v>46</v>
      </c>
      <c r="F34" s="27">
        <f>F29+F30-0.01</f>
        <v>2737.8782393457195</v>
      </c>
      <c r="G34" s="50"/>
      <c r="H34" s="27">
        <f>H29+H30</f>
        <v>23.113076100621189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552.20000000000005</v>
      </c>
      <c r="E35" s="31" t="s">
        <v>46</v>
      </c>
      <c r="F35" s="31">
        <v>547.58000000000004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3313.1913154463409</v>
      </c>
      <c r="E36" s="33" t="s">
        <v>46</v>
      </c>
      <c r="F36" s="27">
        <f>F34+F35</f>
        <v>3285.4582393457194</v>
      </c>
      <c r="G36" s="50"/>
      <c r="H36" s="27">
        <f>H34+H35</f>
        <v>27.73307610062119</v>
      </c>
    </row>
    <row r="37" spans="1:8" s="38" customFormat="1" ht="31.5" x14ac:dyDescent="0.25">
      <c r="A37" s="34">
        <v>9</v>
      </c>
      <c r="B37" s="35" t="s">
        <v>90</v>
      </c>
      <c r="C37" s="35">
        <v>337.45</v>
      </c>
      <c r="D37" s="54" t="s">
        <v>46</v>
      </c>
      <c r="E37" s="36">
        <v>337.45</v>
      </c>
      <c r="F37" s="37"/>
      <c r="G37" s="53">
        <v>337.45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3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16" workbookViewId="0">
      <selection activeCell="A42" sqref="A42:XFD42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55</v>
      </c>
      <c r="B4" s="79"/>
      <c r="C4" s="79"/>
      <c r="D4" s="79"/>
      <c r="E4" s="79"/>
      <c r="F4" s="79"/>
    </row>
    <row r="5" spans="1:11" ht="15.75" x14ac:dyDescent="0.25">
      <c r="A5" s="80" t="s">
        <v>61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15.75" x14ac:dyDescent="0.25">
      <c r="A7" s="3"/>
      <c r="B7" s="3"/>
      <c r="C7" s="3"/>
      <c r="D7" s="3"/>
      <c r="E7" s="3"/>
      <c r="F7" s="3"/>
    </row>
    <row r="8" spans="1:11" ht="36.75" customHeight="1" x14ac:dyDescent="0.25">
      <c r="A8" s="82" t="s">
        <v>56</v>
      </c>
      <c r="B8" s="82" t="s">
        <v>57</v>
      </c>
      <c r="C8" s="75" t="s">
        <v>3</v>
      </c>
      <c r="D8" s="76"/>
      <c r="E8" s="83" t="s">
        <v>3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2117.063733969283</v>
      </c>
      <c r="D10" s="8">
        <f t="shared" si="0"/>
        <v>2425.6000618346507</v>
      </c>
      <c r="E10" s="55">
        <f>E11+E16+E17+E21</f>
        <v>2098.857343255158</v>
      </c>
      <c r="F10" s="56">
        <f t="shared" ref="F10" si="1">F11+F16+F17+F21</f>
        <v>2404.7403107873029</v>
      </c>
      <c r="G10" s="7">
        <f t="shared" si="0"/>
        <v>18.206390714125234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1025.858177562151</v>
      </c>
      <c r="D11" s="12">
        <f t="shared" si="2"/>
        <v>1175.3645480776249</v>
      </c>
      <c r="E11" s="11">
        <f t="shared" si="2"/>
        <v>1025.858177562151</v>
      </c>
      <c r="F11" s="12">
        <f t="shared" si="2"/>
        <v>1175.3645480776249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912.35328570134072</v>
      </c>
      <c r="D12" s="8">
        <f>C12/$C$37*1000</f>
        <v>1045.3176967247259</v>
      </c>
      <c r="E12" s="7">
        <v>912.35328570134072</v>
      </c>
      <c r="F12" s="8">
        <f>E12/$C$37*1000</f>
        <v>1045.3176967247259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106.16557863793</v>
      </c>
      <c r="D13" s="8">
        <f t="shared" ref="D13:D15" si="4">C13/$C$37*1000</f>
        <v>121.63792236243125</v>
      </c>
      <c r="E13" s="7">
        <v>106.16557863793</v>
      </c>
      <c r="F13" s="8">
        <f t="shared" ref="F13:F28" si="5">E13/$C$37*1000</f>
        <v>121.63792236243125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3.2590467371779823</v>
      </c>
      <c r="D14" s="8">
        <f t="shared" si="4"/>
        <v>3.7340132185815564</v>
      </c>
      <c r="E14" s="7">
        <v>3.2590467371779823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4.0802664857021851</v>
      </c>
      <c r="D15" s="8">
        <f t="shared" si="4"/>
        <v>4.6749157718860967</v>
      </c>
      <c r="E15" s="7">
        <v>4.0802664857021851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363.09263569308968</v>
      </c>
      <c r="D16" s="12">
        <f>C16/$C$37*1000</f>
        <v>416.00897765019442</v>
      </c>
      <c r="E16" s="15">
        <v>351.79758900000002</v>
      </c>
      <c r="F16" s="12">
        <f t="shared" si="5"/>
        <v>403.06781507791021</v>
      </c>
      <c r="G16" s="15">
        <v>11.295046693089661</v>
      </c>
      <c r="H16" s="12">
        <f>G16/$G$37*1000</f>
        <v>12.941162572284213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93.792185396811306</v>
      </c>
      <c r="D17" s="17">
        <f t="shared" si="7"/>
        <v>107.46125732906887</v>
      </c>
      <c r="E17" s="15">
        <f t="shared" si="7"/>
        <v>90.802042308628998</v>
      </c>
      <c r="F17" s="17">
        <f t="shared" si="7"/>
        <v>104.03533720053736</v>
      </c>
      <c r="G17" s="15">
        <f t="shared" si="7"/>
        <v>2.9901430881823075</v>
      </c>
      <c r="H17" s="17">
        <f t="shared" si="7"/>
        <v>3.4259201285315166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79.880380272479727</v>
      </c>
      <c r="D18" s="8">
        <f>C18/$C$37*1000</f>
        <v>91.521975564252671</v>
      </c>
      <c r="E18" s="7">
        <v>77.395470000000003</v>
      </c>
      <c r="F18" s="8">
        <f t="shared" si="5"/>
        <v>88.674919798350146</v>
      </c>
      <c r="G18" s="7">
        <v>2.4849102724797256</v>
      </c>
      <c r="H18" s="8">
        <f>G18/$G$37*1000</f>
        <v>2.8470557659025273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13.911805124331583</v>
      </c>
      <c r="D20" s="8">
        <f t="shared" si="10"/>
        <v>15.939281764816203</v>
      </c>
      <c r="E20" s="7">
        <v>13.406572308629</v>
      </c>
      <c r="F20" s="8">
        <f t="shared" si="5"/>
        <v>15.360417402187215</v>
      </c>
      <c r="G20" s="7">
        <v>0.50523281570258194</v>
      </c>
      <c r="H20" s="8">
        <f t="shared" si="11"/>
        <v>0.57886436262898944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634.3207353172312</v>
      </c>
      <c r="D21" s="21">
        <f t="shared" si="12"/>
        <v>726.76527877776266</v>
      </c>
      <c r="E21" s="20">
        <f t="shared" si="12"/>
        <v>630.39953438437794</v>
      </c>
      <c r="F21" s="21">
        <f t="shared" si="12"/>
        <v>722.27261043123053</v>
      </c>
      <c r="G21" s="20">
        <f t="shared" si="12"/>
        <v>3.9212009328532655</v>
      </c>
      <c r="H21" s="21">
        <f t="shared" si="12"/>
        <v>4.492668346532156</v>
      </c>
    </row>
    <row r="22" spans="1:11" ht="15.75" x14ac:dyDescent="0.25">
      <c r="A22" s="18" t="s">
        <v>29</v>
      </c>
      <c r="B22" s="22" t="s">
        <v>30</v>
      </c>
      <c r="C22" s="23">
        <f>E22+G22</f>
        <v>361.67272574823744</v>
      </c>
      <c r="D22" s="24">
        <f>C22/$C$37*1000</f>
        <v>414.38213307543248</v>
      </c>
      <c r="E22" s="23">
        <v>359.43696180323207</v>
      </c>
      <c r="F22" s="24">
        <f t="shared" si="5"/>
        <v>411.82053368839604</v>
      </c>
      <c r="G22" s="23">
        <v>2.235763945005389</v>
      </c>
      <c r="H22" s="24">
        <f>G22/$G$37*1000</f>
        <v>2.5615993870364218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79.567999664612231</v>
      </c>
      <c r="D23" s="24">
        <f t="shared" ref="D23:D24" si="14">C23/$C$37*1000</f>
        <v>91.164069276595143</v>
      </c>
      <c r="E23" s="23">
        <v>79.076131596711051</v>
      </c>
      <c r="F23" s="24">
        <f t="shared" si="5"/>
        <v>90.600517411447129</v>
      </c>
      <c r="G23" s="23">
        <v>0.49186806790118548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193.08000990438154</v>
      </c>
      <c r="D24" s="24">
        <f t="shared" si="14"/>
        <v>221.21907642573504</v>
      </c>
      <c r="E24" s="23">
        <v>191.88644098443484</v>
      </c>
      <c r="F24" s="24">
        <f t="shared" si="5"/>
        <v>219.85155933138731</v>
      </c>
      <c r="G24" s="23">
        <v>1.193568919946691</v>
      </c>
      <c r="H24" s="24">
        <f t="shared" si="15"/>
        <v>1.3675170943477213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172.25124679224066</v>
      </c>
      <c r="D25" s="27">
        <f t="shared" ref="D25" si="17">D26+D27+D28</f>
        <v>197.35477405160481</v>
      </c>
      <c r="E25" s="26">
        <f>E26+E27+E28</f>
        <v>171.18643570850858</v>
      </c>
      <c r="F25" s="27">
        <f t="shared" ref="F25" si="18">F26+F27+F28</f>
        <v>196.13477968435905</v>
      </c>
      <c r="G25" s="26">
        <f>G26+G27+G28</f>
        <v>1.0648110837320819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105.53261718690381</v>
      </c>
      <c r="D26" s="24">
        <f>C26/$C$37*1000</f>
        <v>120.91271446712169</v>
      </c>
      <c r="E26" s="23">
        <v>104.88024280605879</v>
      </c>
      <c r="F26" s="24">
        <f t="shared" si="5"/>
        <v>120.16526444323875</v>
      </c>
      <c r="G26" s="23">
        <v>0.65237438084501564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23.217175781118836</v>
      </c>
      <c r="D27" s="24">
        <f t="shared" ref="D27:D28" si="21">C27/$C$37*1000</f>
        <v>26.600797182766769</v>
      </c>
      <c r="E27" s="23">
        <v>23.073653417332935</v>
      </c>
      <c r="F27" s="24">
        <f t="shared" si="5"/>
        <v>26.436358177512528</v>
      </c>
      <c r="G27" s="23">
        <v>0.14352236378590344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43.501453824218025</v>
      </c>
      <c r="D28" s="24">
        <f t="shared" si="21"/>
        <v>49.841262401716342</v>
      </c>
      <c r="E28" s="23">
        <v>43.23253948511686</v>
      </c>
      <c r="F28" s="24">
        <f t="shared" si="5"/>
        <v>49.533157063607774</v>
      </c>
      <c r="G28" s="23">
        <v>0.26891433910116291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2289.3149807615237</v>
      </c>
      <c r="D29" s="27">
        <f>C29/C37*1000+0.01</f>
        <v>2622.9648358862555</v>
      </c>
      <c r="E29" s="26">
        <f>E10+E25</f>
        <v>2270.0437789636667</v>
      </c>
      <c r="F29" s="27">
        <f>E29/E37*1000</f>
        <v>2600.8750904716626</v>
      </c>
      <c r="G29" s="26">
        <f>G10+G25</f>
        <v>19.271201797857316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107.13985656</v>
      </c>
      <c r="D30" s="24">
        <f>C30/C37*1000</f>
        <v>122.75418945921174</v>
      </c>
      <c r="E30" s="23">
        <f>E31+E32</f>
        <v>106.2379644</v>
      </c>
      <c r="F30" s="24">
        <f>E30/E37*1000</f>
        <v>121.72085747021082</v>
      </c>
      <c r="G30" s="23">
        <f>G31+G32</f>
        <v>0.90189216000000005</v>
      </c>
      <c r="H30" s="24">
        <f>G30/G37*1000</f>
        <v>1.0333319890009167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20.145886559999997</v>
      </c>
      <c r="D31" s="24">
        <f>C31/$C$37*1000</f>
        <v>23.081904857928503</v>
      </c>
      <c r="E31" s="23">
        <v>19.976299999999998</v>
      </c>
      <c r="F31" s="24">
        <f>E31/$C$37*1000</f>
        <v>22.887603116406968</v>
      </c>
      <c r="G31" s="23">
        <v>0.16958656</v>
      </c>
      <c r="H31" s="24">
        <f>G31/$G$37*1000</f>
        <v>0.19430174152153989</v>
      </c>
    </row>
    <row r="32" spans="1:11" ht="15.75" x14ac:dyDescent="0.25">
      <c r="A32" s="18" t="s">
        <v>43</v>
      </c>
      <c r="B32" s="22" t="s">
        <v>44</v>
      </c>
      <c r="C32" s="23">
        <f t="shared" si="24"/>
        <v>86.993970000000004</v>
      </c>
      <c r="D32" s="24">
        <f>C32/$C$37*1000</f>
        <v>99.672284601283238</v>
      </c>
      <c r="E32" s="23">
        <v>86.261664400000001</v>
      </c>
      <c r="F32" s="24">
        <f>E32/$C$37*1000</f>
        <v>98.833254353803852</v>
      </c>
      <c r="G32" s="23">
        <v>0.7323056</v>
      </c>
      <c r="H32" s="24">
        <f>G32/$G$37*1000</f>
        <v>0.83903024747937682</v>
      </c>
    </row>
    <row r="33" spans="1:8" ht="15.75" x14ac:dyDescent="0.25">
      <c r="A33" s="29">
        <v>5</v>
      </c>
      <c r="B33" s="22" t="s">
        <v>45</v>
      </c>
      <c r="C33" s="23">
        <f>E33+G33</f>
        <v>2396.4548373215239</v>
      </c>
      <c r="D33" s="24" t="s">
        <v>46</v>
      </c>
      <c r="E33" s="23">
        <f>E29+E30</f>
        <v>2376.2817433636665</v>
      </c>
      <c r="F33" s="24" t="s">
        <v>46</v>
      </c>
      <c r="G33" s="23">
        <f>G29+G30</f>
        <v>20.173093957857315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D29+D30-0.01</f>
        <v>2745.7090253454671</v>
      </c>
      <c r="E34" s="26" t="s">
        <v>46</v>
      </c>
      <c r="F34" s="27">
        <f>F29+F30</f>
        <v>2722.5959479418734</v>
      </c>
      <c r="G34" s="50"/>
      <c r="H34" s="27">
        <f>H29+H30</f>
        <v>23.113077403594541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549.14</v>
      </c>
      <c r="E35" s="31" t="s">
        <v>46</v>
      </c>
      <c r="F35" s="31">
        <v>544.52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3294.849025345467</v>
      </c>
      <c r="E36" s="33" t="s">
        <v>46</v>
      </c>
      <c r="F36" s="27">
        <f>F34+F35</f>
        <v>3267.1159479418734</v>
      </c>
      <c r="G36" s="50"/>
      <c r="H36" s="27">
        <f>H34+H35</f>
        <v>27.733077403594542</v>
      </c>
    </row>
    <row r="37" spans="1:8" s="38" customFormat="1" ht="31.5" x14ac:dyDescent="0.25">
      <c r="A37" s="34">
        <v>9</v>
      </c>
      <c r="B37" s="35" t="s">
        <v>90</v>
      </c>
      <c r="C37" s="59">
        <v>872.8</v>
      </c>
      <c r="D37" s="54" t="s">
        <v>46</v>
      </c>
      <c r="E37" s="57">
        <v>872.8</v>
      </c>
      <c r="F37" s="37"/>
      <c r="G37" s="58">
        <v>872.8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3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19" workbookViewId="0">
      <selection activeCell="A42" sqref="A42:XFD42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55</v>
      </c>
      <c r="B4" s="79"/>
      <c r="C4" s="79"/>
      <c r="D4" s="79"/>
      <c r="E4" s="79"/>
      <c r="F4" s="79"/>
    </row>
    <row r="5" spans="1:11" ht="15.75" x14ac:dyDescent="0.25">
      <c r="A5" s="80" t="s">
        <v>62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15.75" x14ac:dyDescent="0.25">
      <c r="A7" s="3"/>
      <c r="B7" s="3"/>
      <c r="C7" s="3"/>
      <c r="D7" s="3"/>
      <c r="E7" s="3"/>
      <c r="F7" s="3"/>
    </row>
    <row r="8" spans="1:11" ht="38.25" customHeight="1" x14ac:dyDescent="0.25">
      <c r="A8" s="82" t="s">
        <v>56</v>
      </c>
      <c r="B8" s="82" t="s">
        <v>57</v>
      </c>
      <c r="C8" s="75" t="s">
        <v>3</v>
      </c>
      <c r="D8" s="76"/>
      <c r="E8" s="83" t="s">
        <v>3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776.51780214693019</v>
      </c>
      <c r="D10" s="8">
        <f t="shared" si="0"/>
        <v>2570.7402573890295</v>
      </c>
      <c r="E10" s="55">
        <f>E11+E16+E17+E21</f>
        <v>770.21690574556828</v>
      </c>
      <c r="F10" s="56">
        <f t="shared" ref="F10" si="1">F11+F16+F17+F21</f>
        <v>2549.8805063416821</v>
      </c>
      <c r="G10" s="7">
        <f t="shared" si="0"/>
        <v>6.3008964013619018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398.87165335820612</v>
      </c>
      <c r="D11" s="12">
        <f t="shared" si="2"/>
        <v>1320.5047121704504</v>
      </c>
      <c r="E11" s="11">
        <f t="shared" si="2"/>
        <v>398.87165335820612</v>
      </c>
      <c r="F11" s="12">
        <f t="shared" si="2"/>
        <v>1320.5047121704504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348.4301127252715</v>
      </c>
      <c r="D12" s="8">
        <f>C12/$C$37*1000</f>
        <v>1153.5129203644028</v>
      </c>
      <c r="E12" s="7">
        <v>348.4301127252715</v>
      </c>
      <c r="F12" s="8">
        <f>E12/$C$37*1000</f>
        <v>1153.5129203644028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47.901539542074005</v>
      </c>
      <c r="D13" s="8">
        <f t="shared" ref="D13:D15" si="4">C13/$C$37*1000</f>
        <v>158.58286281557972</v>
      </c>
      <c r="E13" s="7">
        <v>47.901539542074005</v>
      </c>
      <c r="F13" s="8">
        <f t="shared" ref="F13:F28" si="5">E13/$C$37*1000</f>
        <v>158.58286281557972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1.1278960328047449</v>
      </c>
      <c r="D14" s="8">
        <f t="shared" si="4"/>
        <v>3.7340132185815564</v>
      </c>
      <c r="E14" s="7">
        <v>1.1278960328047449</v>
      </c>
      <c r="F14" s="8">
        <f t="shared" si="5"/>
        <v>3.7340132185815564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1.4121050580559142</v>
      </c>
      <c r="D15" s="8">
        <f t="shared" si="4"/>
        <v>4.6749157718860959</v>
      </c>
      <c r="E15" s="7">
        <v>1.4121050580559142</v>
      </c>
      <c r="F15" s="8">
        <f t="shared" si="5"/>
        <v>4.6749157718860959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125.65967756658416</v>
      </c>
      <c r="D16" s="12">
        <f>C16/$C$37*1000</f>
        <v>416.00899677740898</v>
      </c>
      <c r="E16" s="15">
        <v>121.75067</v>
      </c>
      <c r="F16" s="12">
        <f t="shared" si="5"/>
        <v>403.06783420512483</v>
      </c>
      <c r="G16" s="15">
        <v>3.9090075665841697</v>
      </c>
      <c r="H16" s="12">
        <f>G16/$G$37*1000</f>
        <v>12.941162572284213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32.459751114528906</v>
      </c>
      <c r="D17" s="17">
        <f t="shared" si="7"/>
        <v>107.46126966340761</v>
      </c>
      <c r="E17" s="15">
        <f t="shared" si="7"/>
        <v>31.42491768050467</v>
      </c>
      <c r="F17" s="17">
        <f t="shared" si="7"/>
        <v>104.03534953487608</v>
      </c>
      <c r="G17" s="15">
        <f t="shared" si="7"/>
        <v>1.0348334340242298</v>
      </c>
      <c r="H17" s="17">
        <f t="shared" si="7"/>
        <v>3.4259201285315162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27.64513166464852</v>
      </c>
      <c r="D18" s="8">
        <f>C18/$C$37*1000</f>
        <v>91.521987898591405</v>
      </c>
      <c r="E18" s="7">
        <v>26.785150000000002</v>
      </c>
      <c r="F18" s="8">
        <f t="shared" si="5"/>
        <v>88.674932132688866</v>
      </c>
      <c r="G18" s="7">
        <v>0.85998166464851733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4.8146194498803832</v>
      </c>
      <c r="D20" s="8">
        <f t="shared" si="10"/>
        <v>15.939281764816206</v>
      </c>
      <c r="E20" s="7">
        <v>4.6397676805046704</v>
      </c>
      <c r="F20" s="8">
        <f t="shared" si="5"/>
        <v>15.360417402187215</v>
      </c>
      <c r="G20" s="7">
        <v>0.17485176937571253</v>
      </c>
      <c r="H20" s="8">
        <f t="shared" si="11"/>
        <v>0.57886436262898933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219.526720107611</v>
      </c>
      <c r="D21" s="21">
        <f t="shared" si="12"/>
        <v>726.76527877776266</v>
      </c>
      <c r="E21" s="20">
        <f t="shared" si="12"/>
        <v>218.16966470685747</v>
      </c>
      <c r="F21" s="21">
        <f t="shared" si="12"/>
        <v>722.27261043123053</v>
      </c>
      <c r="G21" s="20">
        <f t="shared" si="12"/>
        <v>1.3570554007535027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125.16826711676514</v>
      </c>
      <c r="D22" s="24">
        <f>C22/$C$37*1000</f>
        <v>414.38213307543248</v>
      </c>
      <c r="E22" s="23">
        <v>124.39451040591692</v>
      </c>
      <c r="F22" s="24">
        <f t="shared" si="5"/>
        <v>411.82053368839604</v>
      </c>
      <c r="G22" s="23">
        <v>0.77375671084822151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27.53701876568833</v>
      </c>
      <c r="D23" s="24">
        <f t="shared" ref="D23:D24" si="14">C23/$C$37*1000</f>
        <v>91.164069276595143</v>
      </c>
      <c r="E23" s="23">
        <v>27.366792289301721</v>
      </c>
      <c r="F23" s="24">
        <f t="shared" si="5"/>
        <v>90.600517411447129</v>
      </c>
      <c r="G23" s="23">
        <v>0.1702264763866087</v>
      </c>
      <c r="H23" s="24">
        <f t="shared" ref="H23:H24" si="15">G23/$G$37*1000</f>
        <v>0.56355186514801259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66.821434225157532</v>
      </c>
      <c r="D24" s="24">
        <f t="shared" si="14"/>
        <v>221.21907642573504</v>
      </c>
      <c r="E24" s="23">
        <v>66.408362011638857</v>
      </c>
      <c r="F24" s="24">
        <f t="shared" si="5"/>
        <v>219.85155933138734</v>
      </c>
      <c r="G24" s="23">
        <v>0.41307221351867263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59.612983050027751</v>
      </c>
      <c r="D25" s="27">
        <f t="shared" ref="D25" si="17">D26+D27+D28</f>
        <v>197.35477405160481</v>
      </c>
      <c r="E25" s="26">
        <f>E26+E27+E28</f>
        <v>59.244471551457501</v>
      </c>
      <c r="F25" s="27">
        <f t="shared" ref="F25" si="18">F26+F27+F28</f>
        <v>196.13477968435907</v>
      </c>
      <c r="G25" s="26">
        <f>G26+G27+G28</f>
        <v>0.36851149857024829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36.522894531938782</v>
      </c>
      <c r="D26" s="24">
        <f>C26/$C$37*1000</f>
        <v>120.9127144671217</v>
      </c>
      <c r="E26" s="23">
        <v>36.297119777724703</v>
      </c>
      <c r="F26" s="24">
        <f t="shared" si="5"/>
        <v>120.16526444323877</v>
      </c>
      <c r="G26" s="23">
        <v>0.22577475421407589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8.0350367970265317</v>
      </c>
      <c r="D27" s="24">
        <f t="shared" ref="D27:D28" si="21">C27/$C$37*1000</f>
        <v>26.600797182766772</v>
      </c>
      <c r="E27" s="23">
        <v>7.9853663510994357</v>
      </c>
      <c r="F27" s="24">
        <f t="shared" si="5"/>
        <v>26.436358177512531</v>
      </c>
      <c r="G27" s="23">
        <v>4.9670445927096699E-2</v>
      </c>
      <c r="H27" s="24">
        <f t="shared" ref="H27:H28" si="22">G27/$G$37*1000</f>
        <v>0.16443900525424321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15.055051721062437</v>
      </c>
      <c r="D28" s="24">
        <f t="shared" si="21"/>
        <v>49.841262401716335</v>
      </c>
      <c r="E28" s="23">
        <v>14.961985422633362</v>
      </c>
      <c r="F28" s="24">
        <f t="shared" si="5"/>
        <v>49.533157063607767</v>
      </c>
      <c r="G28" s="23">
        <v>9.3066298429075711E-2</v>
      </c>
      <c r="H28" s="24">
        <f t="shared" si="22"/>
        <v>0.30810533810857349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836.13078519695796</v>
      </c>
      <c r="D29" s="27">
        <f>C29/C37*1000</f>
        <v>2768.0950314406341</v>
      </c>
      <c r="E29" s="26">
        <f>E10+E25</f>
        <v>829.46137729702582</v>
      </c>
      <c r="F29" s="27">
        <f>E29/E37*1000</f>
        <v>2746.0152860260405</v>
      </c>
      <c r="G29" s="26">
        <f>G10+G25</f>
        <v>6.6694078999321498</v>
      </c>
      <c r="H29" s="27">
        <f>G29/G37*1000</f>
        <v>22.079745414593621</v>
      </c>
    </row>
    <row r="30" spans="1:11" ht="15.75" x14ac:dyDescent="0.25">
      <c r="A30" s="28">
        <v>4</v>
      </c>
      <c r="B30" s="22" t="s">
        <v>40</v>
      </c>
      <c r="C30" s="23">
        <f>E30+G30</f>
        <v>39.130961120000002</v>
      </c>
      <c r="D30" s="24">
        <f>C30/C37*1000-0.01</f>
        <v>129.53698112957693</v>
      </c>
      <c r="E30" s="23">
        <f>E31+E32</f>
        <v>38.8188332</v>
      </c>
      <c r="F30" s="24">
        <f>E30/E37*1000</f>
        <v>128.51365026815864</v>
      </c>
      <c r="G30" s="23">
        <f>G31+G32</f>
        <v>0.31212792</v>
      </c>
      <c r="H30" s="24">
        <f>G30/G37*1000</f>
        <v>1.0333308614182612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7.3579907200000001</v>
      </c>
      <c r="D31" s="24">
        <f>C31/$C$37*1000-0.01</f>
        <v>24.349368072568364</v>
      </c>
      <c r="E31" s="23">
        <v>7.2992999999999997</v>
      </c>
      <c r="F31" s="24">
        <f>E31/$C$37*1000-0.01</f>
        <v>24.155066543070909</v>
      </c>
      <c r="G31" s="23">
        <v>5.8690720000000002E-2</v>
      </c>
      <c r="H31" s="24">
        <f>G31/$G$37*1000</f>
        <v>0.19430152949745083</v>
      </c>
    </row>
    <row r="32" spans="1:11" ht="15.75" x14ac:dyDescent="0.25">
      <c r="A32" s="18" t="s">
        <v>43</v>
      </c>
      <c r="B32" s="22" t="s">
        <v>44</v>
      </c>
      <c r="C32" s="23">
        <f t="shared" si="24"/>
        <v>31.772970400000002</v>
      </c>
      <c r="D32" s="24">
        <f>C32/$C$37*1000</f>
        <v>105.18761305700855</v>
      </c>
      <c r="E32" s="23">
        <v>31.519533200000001</v>
      </c>
      <c r="F32" s="24">
        <f>E32/$C$37*1000</f>
        <v>104.34858372508774</v>
      </c>
      <c r="G32" s="23">
        <v>0.25343719999999997</v>
      </c>
      <c r="H32" s="24">
        <f>G32/$G$37*1000</f>
        <v>0.83902933192081031</v>
      </c>
    </row>
    <row r="33" spans="1:8" ht="15.75" x14ac:dyDescent="0.25">
      <c r="A33" s="29">
        <v>5</v>
      </c>
      <c r="B33" s="22" t="s">
        <v>45</v>
      </c>
      <c r="C33" s="23">
        <f>E33+G33</f>
        <v>875.2617463169579</v>
      </c>
      <c r="D33" s="24" t="s">
        <v>46</v>
      </c>
      <c r="E33" s="23">
        <f>E29+E30</f>
        <v>868.28021049702579</v>
      </c>
      <c r="F33" s="24" t="s">
        <v>46</v>
      </c>
      <c r="G33" s="23">
        <f>G29+G30</f>
        <v>6.9815358199321498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D29+D30+0.01</f>
        <v>2897.6420125702111</v>
      </c>
      <c r="E34" s="26" t="s">
        <v>46</v>
      </c>
      <c r="F34" s="27">
        <f>F29+F30</f>
        <v>2874.528936294199</v>
      </c>
      <c r="G34" s="50"/>
      <c r="H34" s="27">
        <f>H29+H30</f>
        <v>23.113076276011881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579.53</v>
      </c>
      <c r="E35" s="31" t="s">
        <v>46</v>
      </c>
      <c r="F35" s="31">
        <v>574.91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3477.1720125702113</v>
      </c>
      <c r="E36" s="33" t="s">
        <v>46</v>
      </c>
      <c r="F36" s="27">
        <f>F34+F35</f>
        <v>3449.4389362941988</v>
      </c>
      <c r="G36" s="50"/>
      <c r="H36" s="27">
        <f>H34+H35</f>
        <v>27.733076276011882</v>
      </c>
    </row>
    <row r="37" spans="1:8" s="38" customFormat="1" ht="31.5" x14ac:dyDescent="0.25">
      <c r="A37" s="34">
        <v>9</v>
      </c>
      <c r="B37" s="35" t="s">
        <v>90</v>
      </c>
      <c r="C37" s="59">
        <v>302.06</v>
      </c>
      <c r="D37" s="54" t="s">
        <v>46</v>
      </c>
      <c r="E37" s="57">
        <v>302.06</v>
      </c>
      <c r="F37" s="37"/>
      <c r="G37" s="58">
        <v>302.06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3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opLeftCell="A13" workbookViewId="0">
      <selection activeCell="A41" sqref="A41:XFD41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55</v>
      </c>
      <c r="B4" s="79"/>
      <c r="C4" s="79"/>
      <c r="D4" s="79"/>
      <c r="E4" s="79"/>
      <c r="F4" s="79"/>
    </row>
    <row r="5" spans="1:11" ht="15.75" x14ac:dyDescent="0.25">
      <c r="A5" s="80" t="s">
        <v>63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15.75" x14ac:dyDescent="0.25">
      <c r="A7" s="3"/>
      <c r="B7" s="3"/>
      <c r="C7" s="3"/>
      <c r="D7" s="3"/>
      <c r="E7" s="3"/>
      <c r="F7" s="3"/>
    </row>
    <row r="8" spans="1:11" ht="37.5" customHeight="1" x14ac:dyDescent="0.25">
      <c r="A8" s="82" t="s">
        <v>56</v>
      </c>
      <c r="B8" s="82" t="s">
        <v>57</v>
      </c>
      <c r="C8" s="75" t="s">
        <v>3</v>
      </c>
      <c r="D8" s="76"/>
      <c r="E8" s="83" t="s">
        <v>3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721.30956246406595</v>
      </c>
      <c r="D10" s="8">
        <f t="shared" si="0"/>
        <v>2572.1554843064787</v>
      </c>
      <c r="E10" s="55">
        <f>E11+E16+E17+E21</f>
        <v>715.45986247785811</v>
      </c>
      <c r="F10" s="56">
        <f t="shared" ref="F10" si="1">F11+F16+F17+F21</f>
        <v>2551.2957332591304</v>
      </c>
      <c r="G10" s="7">
        <f t="shared" si="0"/>
        <v>5.8496999862077681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370.70603062576271</v>
      </c>
      <c r="D11" s="12">
        <f t="shared" si="2"/>
        <v>1321.92001792163</v>
      </c>
      <c r="E11" s="11">
        <f t="shared" si="2"/>
        <v>370.70603062576271</v>
      </c>
      <c r="F11" s="12">
        <f t="shared" si="2"/>
        <v>1321.92001792163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323.87231294370685</v>
      </c>
      <c r="D12" s="8">
        <f>C12/$C$37*1000</f>
        <v>1154.9132152184388</v>
      </c>
      <c r="E12" s="7">
        <v>323.87231294370685</v>
      </c>
      <c r="F12" s="8">
        <f>E12/$C$37*1000</f>
        <v>1154.9132152184388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44.475601725259004</v>
      </c>
      <c r="D13" s="8">
        <f t="shared" ref="D13:D15" si="4">C13/$C$37*1000</f>
        <v>158.59787371272333</v>
      </c>
      <c r="E13" s="7">
        <v>44.475601725259004</v>
      </c>
      <c r="F13" s="8">
        <f t="shared" ref="F13:F28" si="5">E13/$C$37*1000</f>
        <v>158.59787371272333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1.0471293268868258</v>
      </c>
      <c r="D14" s="8">
        <f t="shared" si="4"/>
        <v>3.734013218581556</v>
      </c>
      <c r="E14" s="7">
        <v>1.0471293268868258</v>
      </c>
      <c r="F14" s="8">
        <f t="shared" si="5"/>
        <v>3.734013218581556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1.3109866299100181</v>
      </c>
      <c r="D15" s="8">
        <f t="shared" si="4"/>
        <v>4.6749157718860967</v>
      </c>
      <c r="E15" s="7">
        <v>1.3109866299100181</v>
      </c>
      <c r="F15" s="8">
        <f t="shared" si="5"/>
        <v>4.6749157718860967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116.66139022014566</v>
      </c>
      <c r="D16" s="12">
        <f>C16/$C$37*1000</f>
        <v>416.00895132527069</v>
      </c>
      <c r="E16" s="15">
        <v>113.03230000000001</v>
      </c>
      <c r="F16" s="12">
        <f t="shared" si="5"/>
        <v>403.06778875298647</v>
      </c>
      <c r="G16" s="15">
        <v>3.6290902201456623</v>
      </c>
      <c r="H16" s="12">
        <f>G16/$G$37*1000</f>
        <v>12.941162572284213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30.135362633739454</v>
      </c>
      <c r="D17" s="17">
        <f t="shared" si="7"/>
        <v>107.46126532018489</v>
      </c>
      <c r="E17" s="15">
        <f t="shared" si="7"/>
        <v>29.174631852095359</v>
      </c>
      <c r="F17" s="17">
        <f t="shared" si="7"/>
        <v>104.03534519165338</v>
      </c>
      <c r="G17" s="15">
        <f t="shared" si="7"/>
        <v>0.9607307816440932</v>
      </c>
      <c r="H17" s="17">
        <f t="shared" si="7"/>
        <v>3.4259201285315162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25.665509848432045</v>
      </c>
      <c r="D18" s="8">
        <f>C18/$C$37*1000</f>
        <v>91.521983555368692</v>
      </c>
      <c r="E18" s="7">
        <v>24.86711</v>
      </c>
      <c r="F18" s="8">
        <f t="shared" si="5"/>
        <v>88.674927789466167</v>
      </c>
      <c r="G18" s="7">
        <v>0.7983998484320457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0</v>
      </c>
      <c r="D19" s="8">
        <f t="shared" ref="D19:D20" si="10">C19/$C$37*1000</f>
        <v>0</v>
      </c>
      <c r="E19" s="7">
        <v>0</v>
      </c>
      <c r="F19" s="8">
        <f t="shared" si="5"/>
        <v>0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4.4698527853074079</v>
      </c>
      <c r="D20" s="8">
        <f t="shared" si="10"/>
        <v>15.939281764816203</v>
      </c>
      <c r="E20" s="7">
        <v>4.3075218520953609</v>
      </c>
      <c r="F20" s="8">
        <f t="shared" si="5"/>
        <v>15.360417402187215</v>
      </c>
      <c r="G20" s="7">
        <v>0.1623309332120475</v>
      </c>
      <c r="H20" s="8">
        <f t="shared" si="11"/>
        <v>0.57886436262898944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203.80677898441803</v>
      </c>
      <c r="D21" s="21">
        <f t="shared" si="12"/>
        <v>726.76524973939308</v>
      </c>
      <c r="E21" s="20">
        <f t="shared" si="12"/>
        <v>202.54690000000002</v>
      </c>
      <c r="F21" s="21">
        <f t="shared" si="12"/>
        <v>722.27258139286096</v>
      </c>
      <c r="G21" s="20">
        <f t="shared" si="12"/>
        <v>1.2598789844180125</v>
      </c>
      <c r="H21" s="21">
        <f t="shared" si="12"/>
        <v>4.492668346532156</v>
      </c>
    </row>
    <row r="22" spans="1:11" ht="15.75" x14ac:dyDescent="0.25">
      <c r="A22" s="18" t="s">
        <v>29</v>
      </c>
      <c r="B22" s="22" t="s">
        <v>30</v>
      </c>
      <c r="C22" s="23">
        <f>E22+G22</f>
        <v>116.20517931610662</v>
      </c>
      <c r="D22" s="24">
        <f>C22/$C$37*1000</f>
        <v>414.38212500840359</v>
      </c>
      <c r="E22" s="23">
        <v>115.48683</v>
      </c>
      <c r="F22" s="24">
        <f t="shared" si="5"/>
        <v>411.82052562136715</v>
      </c>
      <c r="G22" s="23">
        <v>0.71834931610662378</v>
      </c>
      <c r="H22" s="24">
        <f>G22/$G$37*1000</f>
        <v>2.5615993870364218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25.565136849543457</v>
      </c>
      <c r="D23" s="24">
        <f t="shared" ref="D23:D24" si="14">C23/$C$37*1000</f>
        <v>91.164058230372845</v>
      </c>
      <c r="E23" s="23">
        <v>25.4071</v>
      </c>
      <c r="F23" s="24">
        <f t="shared" si="5"/>
        <v>90.600506365224831</v>
      </c>
      <c r="G23" s="23">
        <v>0.1580368495434572</v>
      </c>
      <c r="H23" s="24">
        <f t="shared" ref="H23:H24" si="15">G23/$G$37*1000</f>
        <v>0.5635518651480127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62.036462818767937</v>
      </c>
      <c r="D24" s="24">
        <f t="shared" si="14"/>
        <v>221.21906650061669</v>
      </c>
      <c r="E24" s="23">
        <v>61.652970000000003</v>
      </c>
      <c r="F24" s="24">
        <f t="shared" si="5"/>
        <v>219.85154940626893</v>
      </c>
      <c r="G24" s="23">
        <v>0.3834928187679314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55.344206255754244</v>
      </c>
      <c r="D25" s="27">
        <f t="shared" ref="D25" si="17">D26+D27+D28</f>
        <v>197.35479890081035</v>
      </c>
      <c r="E25" s="26">
        <f>E26+E27+E28</f>
        <v>55.002083235347527</v>
      </c>
      <c r="F25" s="27">
        <f t="shared" ref="F25" si="18">F26+F27+F28</f>
        <v>196.13480453356462</v>
      </c>
      <c r="G25" s="26">
        <f>G26+G27+G28</f>
        <v>0.34212302040672293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33.907557410197484</v>
      </c>
      <c r="D26" s="24">
        <f>C26/$C$37*1000</f>
        <v>120.91273191241125</v>
      </c>
      <c r="E26" s="23">
        <v>33.697949999999999</v>
      </c>
      <c r="F26" s="24">
        <f t="shared" si="5"/>
        <v>120.16528188852831</v>
      </c>
      <c r="G26" s="23">
        <v>0.20960741019748824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7.4596636302434476</v>
      </c>
      <c r="D27" s="24">
        <f t="shared" ref="D27:D28" si="21">C27/$C$37*1000</f>
        <v>26.600804586682763</v>
      </c>
      <c r="E27" s="23">
        <v>7.4135499999999999</v>
      </c>
      <c r="F27" s="24">
        <f t="shared" si="5"/>
        <v>26.436365581428518</v>
      </c>
      <c r="G27" s="23">
        <v>4.6113630243447418E-2</v>
      </c>
      <c r="H27" s="24">
        <f t="shared" ref="H27:H28" si="22">G27/$G$37*1000</f>
        <v>0.16443900525424321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13.976985215313313</v>
      </c>
      <c r="D28" s="24">
        <f t="shared" si="21"/>
        <v>49.841262401716335</v>
      </c>
      <c r="E28" s="23">
        <v>13.890583235347526</v>
      </c>
      <c r="F28" s="24">
        <f t="shared" si="5"/>
        <v>49.533157063607767</v>
      </c>
      <c r="G28" s="23">
        <v>8.6401979965787259E-2</v>
      </c>
      <c r="H28" s="24">
        <f t="shared" si="22"/>
        <v>0.30810533810857343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776.65376871982016</v>
      </c>
      <c r="D29" s="27">
        <f>C29/C37*1000</f>
        <v>2769.5102832072894</v>
      </c>
      <c r="E29" s="26">
        <f>E10+E25</f>
        <v>770.46194571320564</v>
      </c>
      <c r="F29" s="27">
        <f>E29/E37*1000</f>
        <v>2747.4305377926958</v>
      </c>
      <c r="G29" s="26">
        <f>G10+G25</f>
        <v>6.1918230066144915</v>
      </c>
      <c r="H29" s="27">
        <f>G29/G37*1000</f>
        <v>22.079745414593628</v>
      </c>
    </row>
    <row r="30" spans="1:11" ht="15.75" x14ac:dyDescent="0.25">
      <c r="A30" s="28">
        <v>4</v>
      </c>
      <c r="B30" s="22" t="s">
        <v>40</v>
      </c>
      <c r="C30" s="23">
        <f>E30+G30</f>
        <v>36.347376240000003</v>
      </c>
      <c r="D30" s="24">
        <f>C30/C37*1000</f>
        <v>129.61300944977359</v>
      </c>
      <c r="E30" s="23">
        <f>E31+E32</f>
        <v>36.057600000000001</v>
      </c>
      <c r="F30" s="24">
        <f>E30/E37*1000</f>
        <v>128.57968120386548</v>
      </c>
      <c r="G30" s="23">
        <f>G31+G32</f>
        <v>0.28977624000000002</v>
      </c>
      <c r="H30" s="24">
        <f>G30/G37*1000</f>
        <v>1.0333282459080697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6.8345356400000004</v>
      </c>
      <c r="D31" s="24">
        <f>C31/$C$37*1000</f>
        <v>24.371627999857363</v>
      </c>
      <c r="E31" s="23">
        <v>6.7800478000000002</v>
      </c>
      <c r="F31" s="24">
        <f>E31/$C$37*1000</f>
        <v>24.177326962165246</v>
      </c>
      <c r="G31" s="23">
        <v>5.4487840000000003E-2</v>
      </c>
      <c r="H31" s="24">
        <f>G31/$G$37*1000</f>
        <v>0.19430103769211568</v>
      </c>
    </row>
    <row r="32" spans="1:11" ht="15.75" x14ac:dyDescent="0.25">
      <c r="A32" s="18" t="s">
        <v>43</v>
      </c>
      <c r="B32" s="22" t="s">
        <v>44</v>
      </c>
      <c r="C32" s="23">
        <f t="shared" si="24"/>
        <v>29.512840600000001</v>
      </c>
      <c r="D32" s="24">
        <f>C32/$C$37*1000</f>
        <v>105.24138144991619</v>
      </c>
      <c r="E32" s="23">
        <v>29.277552199999999</v>
      </c>
      <c r="F32" s="24">
        <f>E32/$C$37*1000</f>
        <v>104.40235424170025</v>
      </c>
      <c r="G32" s="23">
        <v>0.23528840000000001</v>
      </c>
      <c r="H32" s="24">
        <f>G32/$G$37*1000</f>
        <v>0.839027208215954</v>
      </c>
    </row>
    <row r="33" spans="1:8" ht="15.75" x14ac:dyDescent="0.25">
      <c r="A33" s="29">
        <v>5</v>
      </c>
      <c r="B33" s="22" t="s">
        <v>45</v>
      </c>
      <c r="C33" s="23">
        <f>E33+G33</f>
        <v>813.00114495982007</v>
      </c>
      <c r="D33" s="24" t="s">
        <v>46</v>
      </c>
      <c r="E33" s="23">
        <f>E29+E30</f>
        <v>806.51954571320562</v>
      </c>
      <c r="F33" s="24" t="s">
        <v>46</v>
      </c>
      <c r="G33" s="23">
        <f>G29+G30</f>
        <v>6.4815992466144916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2899.1232926570628</v>
      </c>
      <c r="E34" s="26" t="s">
        <v>46</v>
      </c>
      <c r="F34" s="27">
        <f>F29+F30</f>
        <v>2876.0102189965614</v>
      </c>
      <c r="G34" s="50"/>
      <c r="H34" s="27">
        <f>H29+H30</f>
        <v>23.113073660501698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579.82000000000005</v>
      </c>
      <c r="E35" s="31" t="s">
        <v>46</v>
      </c>
      <c r="F35" s="24">
        <v>575.20000000000005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3478.943292657063</v>
      </c>
      <c r="E36" s="33" t="s">
        <v>46</v>
      </c>
      <c r="F36" s="27">
        <f>F34+F35</f>
        <v>3451.2102189965617</v>
      </c>
      <c r="G36" s="50"/>
      <c r="H36" s="27">
        <f>H34+H35</f>
        <v>27.733073660501699</v>
      </c>
    </row>
    <row r="37" spans="1:8" s="38" customFormat="1" ht="31.5" x14ac:dyDescent="0.25">
      <c r="A37" s="34">
        <v>9</v>
      </c>
      <c r="B37" s="35" t="s">
        <v>90</v>
      </c>
      <c r="C37" s="59">
        <v>280.43</v>
      </c>
      <c r="D37" s="54" t="s">
        <v>46</v>
      </c>
      <c r="E37" s="57">
        <v>280.43</v>
      </c>
      <c r="F37" s="37"/>
      <c r="G37" s="58">
        <v>280.43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.75" x14ac:dyDescent="0.25">
      <c r="A39" s="39"/>
      <c r="B39" s="40" t="s">
        <v>50</v>
      </c>
      <c r="C39" s="84" t="s">
        <v>51</v>
      </c>
      <c r="D39" s="84"/>
      <c r="E39" s="73" t="s">
        <v>51</v>
      </c>
      <c r="F39" s="73"/>
    </row>
    <row r="40" spans="1:8" ht="15.75" x14ac:dyDescent="0.25">
      <c r="A40" s="39"/>
      <c r="B40" s="40" t="s">
        <v>52</v>
      </c>
      <c r="C40" s="71"/>
      <c r="D40" s="71"/>
      <c r="E40" s="40"/>
      <c r="F40" s="40"/>
    </row>
    <row r="41" spans="1:8" ht="15.75" x14ac:dyDescent="0.25">
      <c r="A41" s="39"/>
      <c r="B41" s="40"/>
      <c r="C41" s="71"/>
      <c r="D41" s="71"/>
      <c r="E41" s="40"/>
      <c r="F41" s="40"/>
    </row>
    <row r="42" spans="1:8" ht="15.75" x14ac:dyDescent="0.25">
      <c r="A42" s="41"/>
      <c r="B42" s="42" t="s">
        <v>53</v>
      </c>
      <c r="C42" s="85" t="s">
        <v>54</v>
      </c>
      <c r="D42" s="85"/>
      <c r="E42" s="74" t="s">
        <v>54</v>
      </c>
      <c r="F42" s="74"/>
    </row>
    <row r="43" spans="1:8" ht="17.25" x14ac:dyDescent="0.3">
      <c r="A43" s="43"/>
      <c r="B43" s="44"/>
      <c r="C43" s="44"/>
      <c r="D43" s="44"/>
      <c r="E43" s="44"/>
      <c r="F43" s="4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5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6"/>
      <c r="B48" s="44"/>
      <c r="C48" s="44"/>
      <c r="D48" s="44"/>
      <c r="E48" s="44"/>
      <c r="F48" s="44"/>
    </row>
    <row r="49" spans="1:6" ht="17.25" x14ac:dyDescent="0.3">
      <c r="A49" s="46"/>
      <c r="B49" s="47"/>
      <c r="C49" s="47"/>
      <c r="D49" s="47"/>
      <c r="E49" s="47"/>
      <c r="F49" s="47"/>
    </row>
    <row r="50" spans="1:6" ht="15.75" x14ac:dyDescent="0.25">
      <c r="A50" s="45"/>
      <c r="B50" s="43"/>
      <c r="C50" s="43"/>
      <c r="D50" s="43"/>
      <c r="E50" s="43"/>
      <c r="F50" s="43"/>
    </row>
    <row r="51" spans="1:6" ht="15.75" x14ac:dyDescent="0.25">
      <c r="A51" s="45"/>
    </row>
    <row r="52" spans="1:6" ht="15.75" x14ac:dyDescent="0.25">
      <c r="A52" s="45"/>
    </row>
    <row r="53" spans="1:6" ht="15.75" x14ac:dyDescent="0.25">
      <c r="A53" s="43"/>
    </row>
  </sheetData>
  <mergeCells count="13">
    <mergeCell ref="G8:H8"/>
    <mergeCell ref="E39:F39"/>
    <mergeCell ref="E42:F42"/>
    <mergeCell ref="A3:F3"/>
    <mergeCell ref="A4:F4"/>
    <mergeCell ref="A5:F5"/>
    <mergeCell ref="A6:F6"/>
    <mergeCell ref="A8:A9"/>
    <mergeCell ref="B8:B9"/>
    <mergeCell ref="C8:D8"/>
    <mergeCell ref="E8:F8"/>
    <mergeCell ref="C39:D39"/>
    <mergeCell ref="C42:D4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16" workbookViewId="0">
      <selection activeCell="A42" sqref="A42:XFD42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6" width="15" hidden="1" customWidth="1"/>
    <col min="7" max="7" width="10.7109375" hidden="1" customWidth="1"/>
    <col min="8" max="13" width="0" hidden="1" customWidth="1"/>
    <col min="233" max="233" width="5" customWidth="1"/>
    <col min="234" max="234" width="28" customWidth="1"/>
    <col min="239" max="239" width="10" bestFit="1" customWidth="1"/>
    <col min="251" max="251" width="10" bestFit="1" customWidth="1"/>
    <col min="255" max="255" width="10" bestFit="1" customWidth="1"/>
    <col min="259" max="259" width="10" bestFit="1" customWidth="1"/>
    <col min="489" max="489" width="5" customWidth="1"/>
    <col min="490" max="490" width="28" customWidth="1"/>
    <col min="495" max="495" width="10" bestFit="1" customWidth="1"/>
    <col min="507" max="507" width="10" bestFit="1" customWidth="1"/>
    <col min="511" max="511" width="10" bestFit="1" customWidth="1"/>
    <col min="515" max="515" width="10" bestFit="1" customWidth="1"/>
    <col min="745" max="745" width="5" customWidth="1"/>
    <col min="746" max="746" width="28" customWidth="1"/>
    <col min="751" max="751" width="10" bestFit="1" customWidth="1"/>
    <col min="763" max="763" width="10" bestFit="1" customWidth="1"/>
    <col min="767" max="767" width="10" bestFit="1" customWidth="1"/>
    <col min="771" max="771" width="10" bestFit="1" customWidth="1"/>
    <col min="1001" max="1001" width="5" customWidth="1"/>
    <col min="1002" max="1002" width="28" customWidth="1"/>
    <col min="1007" max="1007" width="10" bestFit="1" customWidth="1"/>
    <col min="1019" max="1019" width="10" bestFit="1" customWidth="1"/>
    <col min="1023" max="1023" width="10" bestFit="1" customWidth="1"/>
    <col min="1027" max="1027" width="10" bestFit="1" customWidth="1"/>
    <col min="1257" max="1257" width="5" customWidth="1"/>
    <col min="1258" max="1258" width="28" customWidth="1"/>
    <col min="1263" max="1263" width="10" bestFit="1" customWidth="1"/>
    <col min="1275" max="1275" width="10" bestFit="1" customWidth="1"/>
    <col min="1279" max="1279" width="10" bestFit="1" customWidth="1"/>
    <col min="1283" max="1283" width="10" bestFit="1" customWidth="1"/>
    <col min="1513" max="1513" width="5" customWidth="1"/>
    <col min="1514" max="1514" width="28" customWidth="1"/>
    <col min="1519" max="1519" width="10" bestFit="1" customWidth="1"/>
    <col min="1531" max="1531" width="10" bestFit="1" customWidth="1"/>
    <col min="1535" max="1535" width="10" bestFit="1" customWidth="1"/>
    <col min="1539" max="1539" width="10" bestFit="1" customWidth="1"/>
    <col min="1769" max="1769" width="5" customWidth="1"/>
    <col min="1770" max="1770" width="28" customWidth="1"/>
    <col min="1775" max="1775" width="10" bestFit="1" customWidth="1"/>
    <col min="1787" max="1787" width="10" bestFit="1" customWidth="1"/>
    <col min="1791" max="1791" width="10" bestFit="1" customWidth="1"/>
    <col min="1795" max="1795" width="10" bestFit="1" customWidth="1"/>
    <col min="2025" max="2025" width="5" customWidth="1"/>
    <col min="2026" max="2026" width="28" customWidth="1"/>
    <col min="2031" max="2031" width="10" bestFit="1" customWidth="1"/>
    <col min="2043" max="2043" width="10" bestFit="1" customWidth="1"/>
    <col min="2047" max="2047" width="10" bestFit="1" customWidth="1"/>
    <col min="2051" max="2051" width="10" bestFit="1" customWidth="1"/>
    <col min="2281" max="2281" width="5" customWidth="1"/>
    <col min="2282" max="2282" width="28" customWidth="1"/>
    <col min="2287" max="2287" width="10" bestFit="1" customWidth="1"/>
    <col min="2299" max="2299" width="10" bestFit="1" customWidth="1"/>
    <col min="2303" max="2303" width="10" bestFit="1" customWidth="1"/>
    <col min="2307" max="2307" width="10" bestFit="1" customWidth="1"/>
    <col min="2537" max="2537" width="5" customWidth="1"/>
    <col min="2538" max="2538" width="28" customWidth="1"/>
    <col min="2543" max="2543" width="10" bestFit="1" customWidth="1"/>
    <col min="2555" max="2555" width="10" bestFit="1" customWidth="1"/>
    <col min="2559" max="2559" width="10" bestFit="1" customWidth="1"/>
    <col min="2563" max="2563" width="10" bestFit="1" customWidth="1"/>
    <col min="2793" max="2793" width="5" customWidth="1"/>
    <col min="2794" max="2794" width="28" customWidth="1"/>
    <col min="2799" max="2799" width="10" bestFit="1" customWidth="1"/>
    <col min="2811" max="2811" width="10" bestFit="1" customWidth="1"/>
    <col min="2815" max="2815" width="10" bestFit="1" customWidth="1"/>
    <col min="2819" max="2819" width="10" bestFit="1" customWidth="1"/>
    <col min="3049" max="3049" width="5" customWidth="1"/>
    <col min="3050" max="3050" width="28" customWidth="1"/>
    <col min="3055" max="3055" width="10" bestFit="1" customWidth="1"/>
    <col min="3067" max="3067" width="10" bestFit="1" customWidth="1"/>
    <col min="3071" max="3071" width="10" bestFit="1" customWidth="1"/>
    <col min="3075" max="3075" width="10" bestFit="1" customWidth="1"/>
    <col min="3305" max="3305" width="5" customWidth="1"/>
    <col min="3306" max="3306" width="28" customWidth="1"/>
    <col min="3311" max="3311" width="10" bestFit="1" customWidth="1"/>
    <col min="3323" max="3323" width="10" bestFit="1" customWidth="1"/>
    <col min="3327" max="3327" width="10" bestFit="1" customWidth="1"/>
    <col min="3331" max="3331" width="10" bestFit="1" customWidth="1"/>
    <col min="3561" max="3561" width="5" customWidth="1"/>
    <col min="3562" max="3562" width="28" customWidth="1"/>
    <col min="3567" max="3567" width="10" bestFit="1" customWidth="1"/>
    <col min="3579" max="3579" width="10" bestFit="1" customWidth="1"/>
    <col min="3583" max="3583" width="10" bestFit="1" customWidth="1"/>
    <col min="3587" max="3587" width="10" bestFit="1" customWidth="1"/>
    <col min="3817" max="3817" width="5" customWidth="1"/>
    <col min="3818" max="3818" width="28" customWidth="1"/>
    <col min="3823" max="3823" width="10" bestFit="1" customWidth="1"/>
    <col min="3835" max="3835" width="10" bestFit="1" customWidth="1"/>
    <col min="3839" max="3839" width="10" bestFit="1" customWidth="1"/>
    <col min="3843" max="3843" width="10" bestFit="1" customWidth="1"/>
    <col min="4073" max="4073" width="5" customWidth="1"/>
    <col min="4074" max="4074" width="28" customWidth="1"/>
    <col min="4079" max="4079" width="10" bestFit="1" customWidth="1"/>
    <col min="4091" max="4091" width="10" bestFit="1" customWidth="1"/>
    <col min="4095" max="4095" width="10" bestFit="1" customWidth="1"/>
    <col min="4099" max="4099" width="10" bestFit="1" customWidth="1"/>
    <col min="4329" max="4329" width="5" customWidth="1"/>
    <col min="4330" max="4330" width="28" customWidth="1"/>
    <col min="4335" max="4335" width="10" bestFit="1" customWidth="1"/>
    <col min="4347" max="4347" width="10" bestFit="1" customWidth="1"/>
    <col min="4351" max="4351" width="10" bestFit="1" customWidth="1"/>
    <col min="4355" max="4355" width="10" bestFit="1" customWidth="1"/>
    <col min="4585" max="4585" width="5" customWidth="1"/>
    <col min="4586" max="4586" width="28" customWidth="1"/>
    <col min="4591" max="4591" width="10" bestFit="1" customWidth="1"/>
    <col min="4603" max="4603" width="10" bestFit="1" customWidth="1"/>
    <col min="4607" max="4607" width="10" bestFit="1" customWidth="1"/>
    <col min="4611" max="4611" width="10" bestFit="1" customWidth="1"/>
    <col min="4841" max="4841" width="5" customWidth="1"/>
    <col min="4842" max="4842" width="28" customWidth="1"/>
    <col min="4847" max="4847" width="10" bestFit="1" customWidth="1"/>
    <col min="4859" max="4859" width="10" bestFit="1" customWidth="1"/>
    <col min="4863" max="4863" width="10" bestFit="1" customWidth="1"/>
    <col min="4867" max="4867" width="10" bestFit="1" customWidth="1"/>
    <col min="5097" max="5097" width="5" customWidth="1"/>
    <col min="5098" max="5098" width="28" customWidth="1"/>
    <col min="5103" max="5103" width="10" bestFit="1" customWidth="1"/>
    <col min="5115" max="5115" width="10" bestFit="1" customWidth="1"/>
    <col min="5119" max="5119" width="10" bestFit="1" customWidth="1"/>
    <col min="5123" max="5123" width="10" bestFit="1" customWidth="1"/>
    <col min="5353" max="5353" width="5" customWidth="1"/>
    <col min="5354" max="5354" width="28" customWidth="1"/>
    <col min="5359" max="5359" width="10" bestFit="1" customWidth="1"/>
    <col min="5371" max="5371" width="10" bestFit="1" customWidth="1"/>
    <col min="5375" max="5375" width="10" bestFit="1" customWidth="1"/>
    <col min="5379" max="5379" width="10" bestFit="1" customWidth="1"/>
    <col min="5609" max="5609" width="5" customWidth="1"/>
    <col min="5610" max="5610" width="28" customWidth="1"/>
    <col min="5615" max="5615" width="10" bestFit="1" customWidth="1"/>
    <col min="5627" max="5627" width="10" bestFit="1" customWidth="1"/>
    <col min="5631" max="5631" width="10" bestFit="1" customWidth="1"/>
    <col min="5635" max="5635" width="10" bestFit="1" customWidth="1"/>
    <col min="5865" max="5865" width="5" customWidth="1"/>
    <col min="5866" max="5866" width="28" customWidth="1"/>
    <col min="5871" max="5871" width="10" bestFit="1" customWidth="1"/>
    <col min="5883" max="5883" width="10" bestFit="1" customWidth="1"/>
    <col min="5887" max="5887" width="10" bestFit="1" customWidth="1"/>
    <col min="5891" max="5891" width="10" bestFit="1" customWidth="1"/>
    <col min="6121" max="6121" width="5" customWidth="1"/>
    <col min="6122" max="6122" width="28" customWidth="1"/>
    <col min="6127" max="6127" width="10" bestFit="1" customWidth="1"/>
    <col min="6139" max="6139" width="10" bestFit="1" customWidth="1"/>
    <col min="6143" max="6143" width="10" bestFit="1" customWidth="1"/>
    <col min="6147" max="6147" width="10" bestFit="1" customWidth="1"/>
    <col min="6377" max="6377" width="5" customWidth="1"/>
    <col min="6378" max="6378" width="28" customWidth="1"/>
    <col min="6383" max="6383" width="10" bestFit="1" customWidth="1"/>
    <col min="6395" max="6395" width="10" bestFit="1" customWidth="1"/>
    <col min="6399" max="6399" width="10" bestFit="1" customWidth="1"/>
    <col min="6403" max="6403" width="10" bestFit="1" customWidth="1"/>
    <col min="6633" max="6633" width="5" customWidth="1"/>
    <col min="6634" max="6634" width="28" customWidth="1"/>
    <col min="6639" max="6639" width="10" bestFit="1" customWidth="1"/>
    <col min="6651" max="6651" width="10" bestFit="1" customWidth="1"/>
    <col min="6655" max="6655" width="10" bestFit="1" customWidth="1"/>
    <col min="6659" max="6659" width="10" bestFit="1" customWidth="1"/>
    <col min="6889" max="6889" width="5" customWidth="1"/>
    <col min="6890" max="6890" width="28" customWidth="1"/>
    <col min="6895" max="6895" width="10" bestFit="1" customWidth="1"/>
    <col min="6907" max="6907" width="10" bestFit="1" customWidth="1"/>
    <col min="6911" max="6911" width="10" bestFit="1" customWidth="1"/>
    <col min="6915" max="6915" width="10" bestFit="1" customWidth="1"/>
    <col min="7145" max="7145" width="5" customWidth="1"/>
    <col min="7146" max="7146" width="28" customWidth="1"/>
    <col min="7151" max="7151" width="10" bestFit="1" customWidth="1"/>
    <col min="7163" max="7163" width="10" bestFit="1" customWidth="1"/>
    <col min="7167" max="7167" width="10" bestFit="1" customWidth="1"/>
    <col min="7171" max="7171" width="10" bestFit="1" customWidth="1"/>
    <col min="7401" max="7401" width="5" customWidth="1"/>
    <col min="7402" max="7402" width="28" customWidth="1"/>
    <col min="7407" max="7407" width="10" bestFit="1" customWidth="1"/>
    <col min="7419" max="7419" width="10" bestFit="1" customWidth="1"/>
    <col min="7423" max="7423" width="10" bestFit="1" customWidth="1"/>
    <col min="7427" max="7427" width="10" bestFit="1" customWidth="1"/>
    <col min="7657" max="7657" width="5" customWidth="1"/>
    <col min="7658" max="7658" width="28" customWidth="1"/>
    <col min="7663" max="7663" width="10" bestFit="1" customWidth="1"/>
    <col min="7675" max="7675" width="10" bestFit="1" customWidth="1"/>
    <col min="7679" max="7679" width="10" bestFit="1" customWidth="1"/>
    <col min="7683" max="7683" width="10" bestFit="1" customWidth="1"/>
    <col min="7913" max="7913" width="5" customWidth="1"/>
    <col min="7914" max="7914" width="28" customWidth="1"/>
    <col min="7919" max="7919" width="10" bestFit="1" customWidth="1"/>
    <col min="7931" max="7931" width="10" bestFit="1" customWidth="1"/>
    <col min="7935" max="7935" width="10" bestFit="1" customWidth="1"/>
    <col min="7939" max="7939" width="10" bestFit="1" customWidth="1"/>
    <col min="8169" max="8169" width="5" customWidth="1"/>
    <col min="8170" max="8170" width="28" customWidth="1"/>
    <col min="8175" max="8175" width="10" bestFit="1" customWidth="1"/>
    <col min="8187" max="8187" width="10" bestFit="1" customWidth="1"/>
    <col min="8191" max="8191" width="10" bestFit="1" customWidth="1"/>
    <col min="8195" max="8195" width="10" bestFit="1" customWidth="1"/>
    <col min="8425" max="8425" width="5" customWidth="1"/>
    <col min="8426" max="8426" width="28" customWidth="1"/>
    <col min="8431" max="8431" width="10" bestFit="1" customWidth="1"/>
    <col min="8443" max="8443" width="10" bestFit="1" customWidth="1"/>
    <col min="8447" max="8447" width="10" bestFit="1" customWidth="1"/>
    <col min="8451" max="8451" width="10" bestFit="1" customWidth="1"/>
    <col min="8681" max="8681" width="5" customWidth="1"/>
    <col min="8682" max="8682" width="28" customWidth="1"/>
    <col min="8687" max="8687" width="10" bestFit="1" customWidth="1"/>
    <col min="8699" max="8699" width="10" bestFit="1" customWidth="1"/>
    <col min="8703" max="8703" width="10" bestFit="1" customWidth="1"/>
    <col min="8707" max="8707" width="10" bestFit="1" customWidth="1"/>
    <col min="8937" max="8937" width="5" customWidth="1"/>
    <col min="8938" max="8938" width="28" customWidth="1"/>
    <col min="8943" max="8943" width="10" bestFit="1" customWidth="1"/>
    <col min="8955" max="8955" width="10" bestFit="1" customWidth="1"/>
    <col min="8959" max="8959" width="10" bestFit="1" customWidth="1"/>
    <col min="8963" max="8963" width="10" bestFit="1" customWidth="1"/>
    <col min="9193" max="9193" width="5" customWidth="1"/>
    <col min="9194" max="9194" width="28" customWidth="1"/>
    <col min="9199" max="9199" width="10" bestFit="1" customWidth="1"/>
    <col min="9211" max="9211" width="10" bestFit="1" customWidth="1"/>
    <col min="9215" max="9215" width="10" bestFit="1" customWidth="1"/>
    <col min="9219" max="9219" width="10" bestFit="1" customWidth="1"/>
    <col min="9449" max="9449" width="5" customWidth="1"/>
    <col min="9450" max="9450" width="28" customWidth="1"/>
    <col min="9455" max="9455" width="10" bestFit="1" customWidth="1"/>
    <col min="9467" max="9467" width="10" bestFit="1" customWidth="1"/>
    <col min="9471" max="9471" width="10" bestFit="1" customWidth="1"/>
    <col min="9475" max="9475" width="10" bestFit="1" customWidth="1"/>
    <col min="9705" max="9705" width="5" customWidth="1"/>
    <col min="9706" max="9706" width="28" customWidth="1"/>
    <col min="9711" max="9711" width="10" bestFit="1" customWidth="1"/>
    <col min="9723" max="9723" width="10" bestFit="1" customWidth="1"/>
    <col min="9727" max="9727" width="10" bestFit="1" customWidth="1"/>
    <col min="9731" max="9731" width="10" bestFit="1" customWidth="1"/>
    <col min="9961" max="9961" width="5" customWidth="1"/>
    <col min="9962" max="9962" width="28" customWidth="1"/>
    <col min="9967" max="9967" width="10" bestFit="1" customWidth="1"/>
    <col min="9979" max="9979" width="10" bestFit="1" customWidth="1"/>
    <col min="9983" max="9983" width="10" bestFit="1" customWidth="1"/>
    <col min="9987" max="9987" width="10" bestFit="1" customWidth="1"/>
    <col min="10217" max="10217" width="5" customWidth="1"/>
    <col min="10218" max="10218" width="28" customWidth="1"/>
    <col min="10223" max="10223" width="10" bestFit="1" customWidth="1"/>
    <col min="10235" max="10235" width="10" bestFit="1" customWidth="1"/>
    <col min="10239" max="10239" width="10" bestFit="1" customWidth="1"/>
    <col min="10243" max="10243" width="10" bestFit="1" customWidth="1"/>
    <col min="10473" max="10473" width="5" customWidth="1"/>
    <col min="10474" max="10474" width="28" customWidth="1"/>
    <col min="10479" max="10479" width="10" bestFit="1" customWidth="1"/>
    <col min="10491" max="10491" width="10" bestFit="1" customWidth="1"/>
    <col min="10495" max="10495" width="10" bestFit="1" customWidth="1"/>
    <col min="10499" max="10499" width="10" bestFit="1" customWidth="1"/>
    <col min="10729" max="10729" width="5" customWidth="1"/>
    <col min="10730" max="10730" width="28" customWidth="1"/>
    <col min="10735" max="10735" width="10" bestFit="1" customWidth="1"/>
    <col min="10747" max="10747" width="10" bestFit="1" customWidth="1"/>
    <col min="10751" max="10751" width="10" bestFit="1" customWidth="1"/>
    <col min="10755" max="10755" width="10" bestFit="1" customWidth="1"/>
    <col min="10985" max="10985" width="5" customWidth="1"/>
    <col min="10986" max="10986" width="28" customWidth="1"/>
    <col min="10991" max="10991" width="10" bestFit="1" customWidth="1"/>
    <col min="11003" max="11003" width="10" bestFit="1" customWidth="1"/>
    <col min="11007" max="11007" width="10" bestFit="1" customWidth="1"/>
    <col min="11011" max="11011" width="10" bestFit="1" customWidth="1"/>
    <col min="11241" max="11241" width="5" customWidth="1"/>
    <col min="11242" max="11242" width="28" customWidth="1"/>
    <col min="11247" max="11247" width="10" bestFit="1" customWidth="1"/>
    <col min="11259" max="11259" width="10" bestFit="1" customWidth="1"/>
    <col min="11263" max="11263" width="10" bestFit="1" customWidth="1"/>
    <col min="11267" max="11267" width="10" bestFit="1" customWidth="1"/>
    <col min="11497" max="11497" width="5" customWidth="1"/>
    <col min="11498" max="11498" width="28" customWidth="1"/>
    <col min="11503" max="11503" width="10" bestFit="1" customWidth="1"/>
    <col min="11515" max="11515" width="10" bestFit="1" customWidth="1"/>
    <col min="11519" max="11519" width="10" bestFit="1" customWidth="1"/>
    <col min="11523" max="11523" width="10" bestFit="1" customWidth="1"/>
    <col min="11753" max="11753" width="5" customWidth="1"/>
    <col min="11754" max="11754" width="28" customWidth="1"/>
    <col min="11759" max="11759" width="10" bestFit="1" customWidth="1"/>
    <col min="11771" max="11771" width="10" bestFit="1" customWidth="1"/>
    <col min="11775" max="11775" width="10" bestFit="1" customWidth="1"/>
    <col min="11779" max="11779" width="10" bestFit="1" customWidth="1"/>
    <col min="12009" max="12009" width="5" customWidth="1"/>
    <col min="12010" max="12010" width="28" customWidth="1"/>
    <col min="12015" max="12015" width="10" bestFit="1" customWidth="1"/>
    <col min="12027" max="12027" width="10" bestFit="1" customWidth="1"/>
    <col min="12031" max="12031" width="10" bestFit="1" customWidth="1"/>
    <col min="12035" max="12035" width="10" bestFit="1" customWidth="1"/>
    <col min="12265" max="12265" width="5" customWidth="1"/>
    <col min="12266" max="12266" width="28" customWidth="1"/>
    <col min="12271" max="12271" width="10" bestFit="1" customWidth="1"/>
    <col min="12283" max="12283" width="10" bestFit="1" customWidth="1"/>
    <col min="12287" max="12287" width="10" bestFit="1" customWidth="1"/>
    <col min="12291" max="12291" width="10" bestFit="1" customWidth="1"/>
    <col min="12521" max="12521" width="5" customWidth="1"/>
    <col min="12522" max="12522" width="28" customWidth="1"/>
    <col min="12527" max="12527" width="10" bestFit="1" customWidth="1"/>
    <col min="12539" max="12539" width="10" bestFit="1" customWidth="1"/>
    <col min="12543" max="12543" width="10" bestFit="1" customWidth="1"/>
    <col min="12547" max="12547" width="10" bestFit="1" customWidth="1"/>
    <col min="12777" max="12777" width="5" customWidth="1"/>
    <col min="12778" max="12778" width="28" customWidth="1"/>
    <col min="12783" max="12783" width="10" bestFit="1" customWidth="1"/>
    <col min="12795" max="12795" width="10" bestFit="1" customWidth="1"/>
    <col min="12799" max="12799" width="10" bestFit="1" customWidth="1"/>
    <col min="12803" max="12803" width="10" bestFit="1" customWidth="1"/>
    <col min="13033" max="13033" width="5" customWidth="1"/>
    <col min="13034" max="13034" width="28" customWidth="1"/>
    <col min="13039" max="13039" width="10" bestFit="1" customWidth="1"/>
    <col min="13051" max="13051" width="10" bestFit="1" customWidth="1"/>
    <col min="13055" max="13055" width="10" bestFit="1" customWidth="1"/>
    <col min="13059" max="13059" width="10" bestFit="1" customWidth="1"/>
    <col min="13289" max="13289" width="5" customWidth="1"/>
    <col min="13290" max="13290" width="28" customWidth="1"/>
    <col min="13295" max="13295" width="10" bestFit="1" customWidth="1"/>
    <col min="13307" max="13307" width="10" bestFit="1" customWidth="1"/>
    <col min="13311" max="13311" width="10" bestFit="1" customWidth="1"/>
    <col min="13315" max="13315" width="10" bestFit="1" customWidth="1"/>
    <col min="13545" max="13545" width="5" customWidth="1"/>
    <col min="13546" max="13546" width="28" customWidth="1"/>
    <col min="13551" max="13551" width="10" bestFit="1" customWidth="1"/>
    <col min="13563" max="13563" width="10" bestFit="1" customWidth="1"/>
    <col min="13567" max="13567" width="10" bestFit="1" customWidth="1"/>
    <col min="13571" max="13571" width="10" bestFit="1" customWidth="1"/>
    <col min="13801" max="13801" width="5" customWidth="1"/>
    <col min="13802" max="13802" width="28" customWidth="1"/>
    <col min="13807" max="13807" width="10" bestFit="1" customWidth="1"/>
    <col min="13819" max="13819" width="10" bestFit="1" customWidth="1"/>
    <col min="13823" max="13823" width="10" bestFit="1" customWidth="1"/>
    <col min="13827" max="13827" width="10" bestFit="1" customWidth="1"/>
    <col min="14057" max="14057" width="5" customWidth="1"/>
    <col min="14058" max="14058" width="28" customWidth="1"/>
    <col min="14063" max="14063" width="10" bestFit="1" customWidth="1"/>
    <col min="14075" max="14075" width="10" bestFit="1" customWidth="1"/>
    <col min="14079" max="14079" width="10" bestFit="1" customWidth="1"/>
    <col min="14083" max="14083" width="10" bestFit="1" customWidth="1"/>
    <col min="14313" max="14313" width="5" customWidth="1"/>
    <col min="14314" max="14314" width="28" customWidth="1"/>
    <col min="14319" max="14319" width="10" bestFit="1" customWidth="1"/>
    <col min="14331" max="14331" width="10" bestFit="1" customWidth="1"/>
    <col min="14335" max="14335" width="10" bestFit="1" customWidth="1"/>
    <col min="14339" max="14339" width="10" bestFit="1" customWidth="1"/>
    <col min="14569" max="14569" width="5" customWidth="1"/>
    <col min="14570" max="14570" width="28" customWidth="1"/>
    <col min="14575" max="14575" width="10" bestFit="1" customWidth="1"/>
    <col min="14587" max="14587" width="10" bestFit="1" customWidth="1"/>
    <col min="14591" max="14591" width="10" bestFit="1" customWidth="1"/>
    <col min="14595" max="14595" width="10" bestFit="1" customWidth="1"/>
    <col min="14825" max="14825" width="5" customWidth="1"/>
    <col min="14826" max="14826" width="28" customWidth="1"/>
    <col min="14831" max="14831" width="10" bestFit="1" customWidth="1"/>
    <col min="14843" max="14843" width="10" bestFit="1" customWidth="1"/>
    <col min="14847" max="14847" width="10" bestFit="1" customWidth="1"/>
    <col min="14851" max="14851" width="10" bestFit="1" customWidth="1"/>
    <col min="15081" max="15081" width="5" customWidth="1"/>
    <col min="15082" max="15082" width="28" customWidth="1"/>
    <col min="15087" max="15087" width="10" bestFit="1" customWidth="1"/>
    <col min="15099" max="15099" width="10" bestFit="1" customWidth="1"/>
    <col min="15103" max="15103" width="10" bestFit="1" customWidth="1"/>
    <col min="15107" max="15107" width="10" bestFit="1" customWidth="1"/>
    <col min="15337" max="15337" width="5" customWidth="1"/>
    <col min="15338" max="15338" width="28" customWidth="1"/>
    <col min="15343" max="15343" width="10" bestFit="1" customWidth="1"/>
    <col min="15355" max="15355" width="10" bestFit="1" customWidth="1"/>
    <col min="15359" max="15359" width="10" bestFit="1" customWidth="1"/>
    <col min="15363" max="15363" width="10" bestFit="1" customWidth="1"/>
    <col min="15593" max="15593" width="5" customWidth="1"/>
    <col min="15594" max="15594" width="28" customWidth="1"/>
    <col min="15599" max="15599" width="10" bestFit="1" customWidth="1"/>
    <col min="15611" max="15611" width="10" bestFit="1" customWidth="1"/>
    <col min="15615" max="15615" width="10" bestFit="1" customWidth="1"/>
    <col min="15619" max="15619" width="10" bestFit="1" customWidth="1"/>
    <col min="15849" max="15849" width="5" customWidth="1"/>
    <col min="15850" max="15850" width="28" customWidth="1"/>
    <col min="15855" max="15855" width="10" bestFit="1" customWidth="1"/>
    <col min="15867" max="15867" width="10" bestFit="1" customWidth="1"/>
    <col min="15871" max="15871" width="10" bestFit="1" customWidth="1"/>
    <col min="15875" max="15875" width="10" bestFit="1" customWidth="1"/>
    <col min="16105" max="16105" width="5" customWidth="1"/>
    <col min="16106" max="16106" width="28" customWidth="1"/>
    <col min="16111" max="16111" width="10" bestFit="1" customWidth="1"/>
    <col min="16123" max="16123" width="10" bestFit="1" customWidth="1"/>
    <col min="16127" max="16127" width="10" bestFit="1" customWidth="1"/>
    <col min="16131" max="16131" width="10" bestFit="1" customWidth="1"/>
  </cols>
  <sheetData>
    <row r="1" spans="1:11" ht="15" x14ac:dyDescent="0.25">
      <c r="F1" s="1"/>
    </row>
    <row r="2" spans="1:11" ht="15" x14ac:dyDescent="0.25">
      <c r="F2" s="1"/>
    </row>
    <row r="3" spans="1:11" ht="15.75" x14ac:dyDescent="0.25">
      <c r="A3" s="79" t="s">
        <v>0</v>
      </c>
      <c r="B3" s="79"/>
      <c r="C3" s="79"/>
      <c r="D3" s="79"/>
      <c r="E3" s="79"/>
      <c r="F3" s="79"/>
    </row>
    <row r="4" spans="1:11" ht="15.75" x14ac:dyDescent="0.25">
      <c r="A4" s="79" t="s">
        <v>55</v>
      </c>
      <c r="B4" s="79"/>
      <c r="C4" s="79"/>
      <c r="D4" s="79"/>
      <c r="E4" s="79"/>
      <c r="F4" s="79"/>
    </row>
    <row r="5" spans="1:11" ht="15.75" x14ac:dyDescent="0.25">
      <c r="A5" s="80" t="s">
        <v>64</v>
      </c>
      <c r="B5" s="80"/>
      <c r="C5" s="80"/>
      <c r="D5" s="80"/>
      <c r="E5" s="80"/>
      <c r="F5" s="80"/>
      <c r="G5" s="2"/>
    </row>
    <row r="6" spans="1:11" ht="15.75" x14ac:dyDescent="0.25">
      <c r="A6" s="81" t="s">
        <v>2</v>
      </c>
      <c r="B6" s="81"/>
      <c r="C6" s="81"/>
      <c r="D6" s="81"/>
      <c r="E6" s="81"/>
      <c r="F6" s="81"/>
      <c r="G6" s="2"/>
    </row>
    <row r="7" spans="1:11" ht="15.75" x14ac:dyDescent="0.25">
      <c r="A7" s="3"/>
      <c r="B7" s="3"/>
      <c r="C7" s="3"/>
      <c r="D7" s="3"/>
      <c r="E7" s="3"/>
      <c r="F7" s="3"/>
    </row>
    <row r="8" spans="1:11" ht="43.5" customHeight="1" x14ac:dyDescent="0.25">
      <c r="A8" s="82" t="s">
        <v>56</v>
      </c>
      <c r="B8" s="82" t="s">
        <v>57</v>
      </c>
      <c r="C8" s="75" t="s">
        <v>3</v>
      </c>
      <c r="D8" s="76"/>
      <c r="E8" s="83" t="s">
        <v>3</v>
      </c>
      <c r="F8" s="83"/>
      <c r="G8" s="77" t="s">
        <v>58</v>
      </c>
      <c r="H8" s="78"/>
    </row>
    <row r="9" spans="1:11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</row>
    <row r="10" spans="1:11" ht="15.75" x14ac:dyDescent="0.25">
      <c r="A10" s="5">
        <v>1</v>
      </c>
      <c r="B10" s="6" t="s">
        <v>6</v>
      </c>
      <c r="C10" s="7">
        <f t="shared" ref="C10:H10" si="0">C11+C16+C17+C21</f>
        <v>627.87602064690327</v>
      </c>
      <c r="D10" s="8">
        <f t="shared" si="0"/>
        <v>2598.3943910234375</v>
      </c>
      <c r="E10" s="55">
        <f>E11+E16+E17+E21</f>
        <v>622.83547040382211</v>
      </c>
      <c r="F10" s="56">
        <f t="shared" ref="F10" si="1">F11+F16+F17+F21</f>
        <v>2577.5346399760892</v>
      </c>
      <c r="G10" s="7">
        <f t="shared" si="0"/>
        <v>5.0405502430811424</v>
      </c>
      <c r="H10" s="8">
        <f t="shared" si="0"/>
        <v>20.859751047347885</v>
      </c>
    </row>
    <row r="11" spans="1:11" ht="15.75" x14ac:dyDescent="0.25">
      <c r="A11" s="9" t="s">
        <v>7</v>
      </c>
      <c r="B11" s="10" t="s">
        <v>8</v>
      </c>
      <c r="C11" s="11">
        <f t="shared" ref="C11:H11" si="2">C12+C13+C14+C15</f>
        <v>320.54996555815507</v>
      </c>
      <c r="D11" s="12">
        <f t="shared" si="2"/>
        <v>1326.5600296232212</v>
      </c>
      <c r="E11" s="11">
        <f t="shared" si="2"/>
        <v>320.54996555815507</v>
      </c>
      <c r="F11" s="12">
        <f t="shared" si="2"/>
        <v>1326.5600296232212</v>
      </c>
      <c r="G11" s="11">
        <f t="shared" si="2"/>
        <v>0</v>
      </c>
      <c r="H11" s="12">
        <f t="shared" si="2"/>
        <v>0</v>
      </c>
    </row>
    <row r="12" spans="1:11" ht="15.75" x14ac:dyDescent="0.25">
      <c r="A12" s="13" t="s">
        <v>9</v>
      </c>
      <c r="B12" s="14" t="s">
        <v>10</v>
      </c>
      <c r="C12" s="7">
        <f>E12+G12</f>
        <v>284.1046790554085</v>
      </c>
      <c r="D12" s="8">
        <f>C12/$C$37*1000</f>
        <v>1175.7353048146356</v>
      </c>
      <c r="E12" s="7">
        <v>284.1046790554085</v>
      </c>
      <c r="F12" s="8">
        <f>E12/$C$37*1000</f>
        <v>1175.7353048146356</v>
      </c>
      <c r="G12" s="7">
        <v>0</v>
      </c>
      <c r="H12" s="8">
        <f>G12/$G$37*1000</f>
        <v>0</v>
      </c>
    </row>
    <row r="13" spans="1:11" ht="15.75" x14ac:dyDescent="0.25">
      <c r="A13" s="13" t="s">
        <v>11</v>
      </c>
      <c r="B13" s="14" t="s">
        <v>12</v>
      </c>
      <c r="C13" s="7">
        <f t="shared" ref="C13:C15" si="3">E13+G13</f>
        <v>34.413352901490001</v>
      </c>
      <c r="D13" s="8">
        <f t="shared" ref="D13:D15" si="4">C13/$C$37*1000</f>
        <v>142.41579581811786</v>
      </c>
      <c r="E13" s="7">
        <v>34.413352901490001</v>
      </c>
      <c r="F13" s="8">
        <f t="shared" ref="F13:F28" si="5">E13/$C$37*1000</f>
        <v>142.41579581811786</v>
      </c>
      <c r="G13" s="7">
        <v>0</v>
      </c>
      <c r="H13" s="8">
        <f t="shared" ref="H13:H15" si="6">G13/$G$37*1000</f>
        <v>0</v>
      </c>
    </row>
    <row r="14" spans="1:11" ht="15.75" x14ac:dyDescent="0.25">
      <c r="A14" s="13" t="s">
        <v>13</v>
      </c>
      <c r="B14" s="14" t="s">
        <v>14</v>
      </c>
      <c r="C14" s="7">
        <f t="shared" si="3"/>
        <v>0.90228695413804738</v>
      </c>
      <c r="D14" s="8">
        <f t="shared" si="4"/>
        <v>3.7340132185815569</v>
      </c>
      <c r="E14" s="7">
        <v>0.90228695413804738</v>
      </c>
      <c r="F14" s="8">
        <f t="shared" si="5"/>
        <v>3.7340132185815569</v>
      </c>
      <c r="G14" s="7">
        <v>0</v>
      </c>
      <c r="H14" s="8">
        <f t="shared" si="6"/>
        <v>0</v>
      </c>
    </row>
    <row r="15" spans="1:11" ht="31.5" x14ac:dyDescent="0.25">
      <c r="A15" s="13" t="s">
        <v>15</v>
      </c>
      <c r="B15" s="14" t="s">
        <v>16</v>
      </c>
      <c r="C15" s="7">
        <f t="shared" si="3"/>
        <v>1.1296466471185564</v>
      </c>
      <c r="D15" s="8">
        <f t="shared" si="4"/>
        <v>4.6749157718860976</v>
      </c>
      <c r="E15" s="7">
        <v>1.1296466471185564</v>
      </c>
      <c r="F15" s="8">
        <f t="shared" si="5"/>
        <v>4.6749157718860976</v>
      </c>
      <c r="G15" s="7">
        <v>0</v>
      </c>
      <c r="H15" s="8">
        <f t="shared" si="6"/>
        <v>0</v>
      </c>
    </row>
    <row r="16" spans="1:11" ht="15.75" x14ac:dyDescent="0.25">
      <c r="A16" s="9" t="s">
        <v>17</v>
      </c>
      <c r="B16" s="10" t="s">
        <v>18</v>
      </c>
      <c r="C16" s="15">
        <f>E16+G16</f>
        <v>100.39502252396676</v>
      </c>
      <c r="D16" s="12">
        <f>C16/$C$37*1000</f>
        <v>415.47352476397435</v>
      </c>
      <c r="E16" s="15">
        <v>97.267920000000004</v>
      </c>
      <c r="F16" s="12">
        <f t="shared" si="5"/>
        <v>402.53236219169014</v>
      </c>
      <c r="G16" s="15">
        <v>3.1271025239667569</v>
      </c>
      <c r="H16" s="12">
        <f>G16/$G$37*1000</f>
        <v>12.941162572284211</v>
      </c>
      <c r="I16" s="48">
        <v>19.99519032526845</v>
      </c>
      <c r="J16">
        <v>0.49875214451118871</v>
      </c>
      <c r="K16" s="16">
        <f>I16+J16</f>
        <v>20.49394246977964</v>
      </c>
    </row>
    <row r="17" spans="1:11" ht="15.75" x14ac:dyDescent="0.25">
      <c r="A17" s="9" t="s">
        <v>19</v>
      </c>
      <c r="B17" s="10" t="s">
        <v>20</v>
      </c>
      <c r="C17" s="15">
        <f t="shared" ref="C17:H17" si="7">C18+C19+C20</f>
        <v>31.315470600922872</v>
      </c>
      <c r="D17" s="17">
        <f t="shared" si="7"/>
        <v>129.59555785847905</v>
      </c>
      <c r="E17" s="15">
        <f t="shared" si="7"/>
        <v>30.487631261064518</v>
      </c>
      <c r="F17" s="17">
        <f t="shared" si="7"/>
        <v>126.16963772994754</v>
      </c>
      <c r="G17" s="15">
        <f t="shared" si="7"/>
        <v>0.82783933985835556</v>
      </c>
      <c r="H17" s="17">
        <f t="shared" si="7"/>
        <v>3.4259201285315162</v>
      </c>
      <c r="I17" s="49">
        <v>4.3989418715590585</v>
      </c>
      <c r="J17">
        <v>0.10972547179246152</v>
      </c>
      <c r="K17" s="16">
        <f t="shared" ref="K17:K19" si="8">I17+J17</f>
        <v>4.5086673433515196</v>
      </c>
    </row>
    <row r="18" spans="1:11" ht="15.75" x14ac:dyDescent="0.25">
      <c r="A18" s="13" t="s">
        <v>21</v>
      </c>
      <c r="B18" s="14" t="s">
        <v>22</v>
      </c>
      <c r="C18" s="7">
        <f>E18+G18</f>
        <v>22.086902555272687</v>
      </c>
      <c r="D18" s="8">
        <f>C18/$C$37*1000</f>
        <v>91.404165515943916</v>
      </c>
      <c r="E18" s="7">
        <v>21.39894</v>
      </c>
      <c r="F18" s="8">
        <f t="shared" si="5"/>
        <v>88.557109750041391</v>
      </c>
      <c r="G18" s="7">
        <v>0.68796255527268657</v>
      </c>
      <c r="H18" s="8">
        <f>G18/$G$37*1000</f>
        <v>2.8470557659025268</v>
      </c>
      <c r="I18" s="49">
        <v>3.1479939446914882</v>
      </c>
      <c r="J18">
        <v>0</v>
      </c>
      <c r="K18" s="16">
        <f t="shared" si="8"/>
        <v>3.1479939446914882</v>
      </c>
    </row>
    <row r="19" spans="1:11" ht="15.75" x14ac:dyDescent="0.25">
      <c r="A19" s="13" t="s">
        <v>23</v>
      </c>
      <c r="B19" s="14" t="s">
        <v>24</v>
      </c>
      <c r="C19" s="7">
        <f t="shared" ref="C19:C20" si="9">E19+G19</f>
        <v>5.3769999999999998</v>
      </c>
      <c r="D19" s="8">
        <f t="shared" ref="D19:D20" si="10">C19/$C$37*1000</f>
        <v>22.25211057771892</v>
      </c>
      <c r="E19" s="7">
        <v>5.3769999999999998</v>
      </c>
      <c r="F19" s="8">
        <f t="shared" si="5"/>
        <v>22.25211057771892</v>
      </c>
      <c r="G19" s="7">
        <v>0</v>
      </c>
      <c r="H19" s="8">
        <f t="shared" ref="H19:H20" si="11">G19/$G$37*1000</f>
        <v>0</v>
      </c>
      <c r="I19" s="49">
        <v>0.92575644196121698</v>
      </c>
      <c r="J19">
        <v>3.9934013224396242E-2</v>
      </c>
      <c r="K19" s="16">
        <f t="shared" si="8"/>
        <v>0.96569045518561325</v>
      </c>
    </row>
    <row r="20" spans="1:11" ht="15.75" x14ac:dyDescent="0.25">
      <c r="A20" s="13" t="s">
        <v>25</v>
      </c>
      <c r="B20" s="14" t="s">
        <v>26</v>
      </c>
      <c r="C20" s="7">
        <f t="shared" si="9"/>
        <v>3.851568045650188</v>
      </c>
      <c r="D20" s="8">
        <f t="shared" si="10"/>
        <v>15.939281764816206</v>
      </c>
      <c r="E20" s="7">
        <v>3.711691261064519</v>
      </c>
      <c r="F20" s="8">
        <f t="shared" si="5"/>
        <v>15.360417402187217</v>
      </c>
      <c r="G20" s="7">
        <v>0.13987678458566896</v>
      </c>
      <c r="H20" s="8">
        <f t="shared" si="11"/>
        <v>0.57886436262898922</v>
      </c>
    </row>
    <row r="21" spans="1:11" ht="15.75" x14ac:dyDescent="0.25">
      <c r="A21" s="18" t="s">
        <v>27</v>
      </c>
      <c r="B21" s="19" t="s">
        <v>28</v>
      </c>
      <c r="C21" s="20">
        <f t="shared" ref="C21:H21" si="12">C22+C23+C24</f>
        <v>175.61556196385857</v>
      </c>
      <c r="D21" s="21">
        <f t="shared" si="12"/>
        <v>726.76527877776266</v>
      </c>
      <c r="E21" s="20">
        <f t="shared" si="12"/>
        <v>174.52995358460254</v>
      </c>
      <c r="F21" s="21">
        <f t="shared" si="12"/>
        <v>722.27261043123053</v>
      </c>
      <c r="G21" s="20">
        <f t="shared" si="12"/>
        <v>1.0856083792560298</v>
      </c>
      <c r="H21" s="21">
        <f t="shared" si="12"/>
        <v>4.4926683465321551</v>
      </c>
    </row>
    <row r="22" spans="1:11" ht="15.75" x14ac:dyDescent="0.25">
      <c r="A22" s="18" t="s">
        <v>29</v>
      </c>
      <c r="B22" s="22" t="s">
        <v>30</v>
      </c>
      <c r="C22" s="23">
        <f>E22+G22</f>
        <v>100.13129863634751</v>
      </c>
      <c r="D22" s="24">
        <f>C22/$C$37*1000</f>
        <v>414.38213307543253</v>
      </c>
      <c r="E22" s="23">
        <v>99.512313760464025</v>
      </c>
      <c r="F22" s="24">
        <f t="shared" si="5"/>
        <v>411.8205336883961</v>
      </c>
      <c r="G22" s="23">
        <v>0.61898487588348083</v>
      </c>
      <c r="H22" s="24">
        <f>G22/$G$37*1000</f>
        <v>2.5615993870364213</v>
      </c>
      <c r="I22">
        <v>19.902599784813479</v>
      </c>
      <c r="J22">
        <v>0.10091064789836701</v>
      </c>
      <c r="K22">
        <f>I22+J22</f>
        <v>20.003510432711845</v>
      </c>
    </row>
    <row r="23" spans="1:11" ht="15.75" x14ac:dyDescent="0.25">
      <c r="A23" s="18" t="s">
        <v>31</v>
      </c>
      <c r="B23" s="22" t="s">
        <v>22</v>
      </c>
      <c r="C23" s="23">
        <f t="shared" ref="C23:C24" si="13">E23+G23</f>
        <v>22.028885699996451</v>
      </c>
      <c r="D23" s="24">
        <f t="shared" ref="D23:D24" si="14">C23/$C$37*1000</f>
        <v>91.164069276595143</v>
      </c>
      <c r="E23" s="23">
        <v>21.892709027302086</v>
      </c>
      <c r="F23" s="24">
        <f t="shared" si="5"/>
        <v>90.600517411447143</v>
      </c>
      <c r="G23" s="23">
        <v>0.13617667269436576</v>
      </c>
      <c r="H23" s="24">
        <f t="shared" ref="H23:H24" si="15">G23/$G$37*1000</f>
        <v>0.56355186514801259</v>
      </c>
      <c r="I23">
        <v>4.378571952658965</v>
      </c>
      <c r="J23">
        <v>2.2200342537640746E-2</v>
      </c>
      <c r="K23">
        <f t="shared" ref="K23:K24" si="16">I23+J23</f>
        <v>4.4007722951966057</v>
      </c>
    </row>
    <row r="24" spans="1:11" ht="15.75" x14ac:dyDescent="0.25">
      <c r="A24" s="18" t="s">
        <v>32</v>
      </c>
      <c r="B24" s="22" t="s">
        <v>33</v>
      </c>
      <c r="C24" s="23">
        <f t="shared" si="13"/>
        <v>53.455377627514615</v>
      </c>
      <c r="D24" s="24">
        <f t="shared" si="14"/>
        <v>221.21907642573504</v>
      </c>
      <c r="E24" s="23">
        <v>53.124930796836431</v>
      </c>
      <c r="F24" s="24">
        <f t="shared" si="5"/>
        <v>219.85155933138734</v>
      </c>
      <c r="G24" s="23">
        <v>0.33044683067818326</v>
      </c>
      <c r="H24" s="24">
        <f t="shared" si="15"/>
        <v>1.3675170943477211</v>
      </c>
      <c r="I24">
        <v>9.6939338643731077</v>
      </c>
      <c r="J24">
        <v>4.9150420423176834E-2</v>
      </c>
      <c r="K24">
        <f t="shared" si="16"/>
        <v>9.743084284796284</v>
      </c>
    </row>
    <row r="25" spans="1:11" ht="15.75" x14ac:dyDescent="0.25">
      <c r="A25" s="25">
        <v>2</v>
      </c>
      <c r="B25" s="19" t="s">
        <v>34</v>
      </c>
      <c r="C25" s="26">
        <f>C26+C27+C28</f>
        <v>47.68880760182978</v>
      </c>
      <c r="D25" s="27">
        <f t="shared" ref="D25" si="17">D26+D27+D28</f>
        <v>197.35477405160481</v>
      </c>
      <c r="E25" s="26">
        <f>E26+E27+E28</f>
        <v>47.394008162928529</v>
      </c>
      <c r="F25" s="27">
        <f t="shared" ref="F25" si="18">F26+F27+F28</f>
        <v>196.13477968435907</v>
      </c>
      <c r="G25" s="26">
        <f>G26+G27+G28</f>
        <v>0.29479943890126065</v>
      </c>
      <c r="H25" s="27">
        <f t="shared" ref="H25" si="19">H26+H27+H28</f>
        <v>1.2199943672457401</v>
      </c>
    </row>
    <row r="26" spans="1:11" ht="15.75" x14ac:dyDescent="0.25">
      <c r="A26" s="18" t="s">
        <v>35</v>
      </c>
      <c r="B26" s="22" t="s">
        <v>30</v>
      </c>
      <c r="C26" s="23">
        <f>E26+G26</f>
        <v>29.217348323835285</v>
      </c>
      <c r="D26" s="24">
        <f>C26/$C$37*1000</f>
        <v>120.91271446712169</v>
      </c>
      <c r="E26" s="23">
        <v>29.036734500064217</v>
      </c>
      <c r="F26" s="24">
        <f t="shared" si="5"/>
        <v>120.16526444323877</v>
      </c>
      <c r="G26" s="23">
        <v>0.18061382377106963</v>
      </c>
      <c r="H26" s="24">
        <f>G26/$G$37*1000</f>
        <v>0.74745002388292348</v>
      </c>
      <c r="I26">
        <v>4.400233571700813</v>
      </c>
      <c r="J26">
        <v>2.2310171807970965E-2</v>
      </c>
      <c r="K26">
        <f>I26+J26</f>
        <v>4.4225437435087835</v>
      </c>
    </row>
    <row r="27" spans="1:11" ht="15.75" x14ac:dyDescent="0.25">
      <c r="A27" s="18" t="s">
        <v>36</v>
      </c>
      <c r="B27" s="22" t="s">
        <v>37</v>
      </c>
      <c r="C27" s="23">
        <f t="shared" ref="C27:C28" si="20">E27+G27</f>
        <v>6.427816631243763</v>
      </c>
      <c r="D27" s="24">
        <f t="shared" ref="D27:D28" si="21">C27/$C$37*1000</f>
        <v>26.600797182766772</v>
      </c>
      <c r="E27" s="23">
        <v>6.3880815900141279</v>
      </c>
      <c r="F27" s="24">
        <f t="shared" si="5"/>
        <v>26.436358177512531</v>
      </c>
      <c r="G27" s="23">
        <v>3.9735041229635316E-2</v>
      </c>
      <c r="H27" s="24">
        <f t="shared" ref="H27:H28" si="22">G27/$G$37*1000</f>
        <v>0.16443900525424318</v>
      </c>
      <c r="I27">
        <v>0.96805138577417882</v>
      </c>
      <c r="J27">
        <v>4.9082377977536116E-3</v>
      </c>
      <c r="K27">
        <f t="shared" ref="K27:K28" si="23">I27+J27</f>
        <v>0.97295962357193244</v>
      </c>
    </row>
    <row r="28" spans="1:11" ht="15.75" x14ac:dyDescent="0.25">
      <c r="A28" s="18" t="s">
        <v>38</v>
      </c>
      <c r="B28" s="22" t="s">
        <v>33</v>
      </c>
      <c r="C28" s="23">
        <f t="shared" si="20"/>
        <v>12.043642646750737</v>
      </c>
      <c r="D28" s="24">
        <f t="shared" si="21"/>
        <v>49.841262401716342</v>
      </c>
      <c r="E28" s="23">
        <v>11.969192072850181</v>
      </c>
      <c r="F28" s="24">
        <f t="shared" si="5"/>
        <v>49.533157063607767</v>
      </c>
      <c r="G28" s="23">
        <v>7.4450573900555692E-2</v>
      </c>
      <c r="H28" s="24">
        <f t="shared" si="22"/>
        <v>0.30810533810857349</v>
      </c>
      <c r="I28">
        <v>2.2839281597210119</v>
      </c>
      <c r="J28">
        <v>1.15800283803442E-2</v>
      </c>
      <c r="K28">
        <f t="shared" si="23"/>
        <v>2.2955081881013562</v>
      </c>
    </row>
    <row r="29" spans="1:11" ht="15.75" x14ac:dyDescent="0.25">
      <c r="A29" s="28">
        <v>3</v>
      </c>
      <c r="B29" s="19" t="s">
        <v>39</v>
      </c>
      <c r="C29" s="26">
        <f>C10+C25</f>
        <v>675.56482824873308</v>
      </c>
      <c r="D29" s="27">
        <f>C29/C37*1000</f>
        <v>2795.7491650750417</v>
      </c>
      <c r="E29" s="26">
        <f>E10+E25</f>
        <v>670.22947856675069</v>
      </c>
      <c r="F29" s="27">
        <f>E29/E37*1000</f>
        <v>2773.6694196604481</v>
      </c>
      <c r="G29" s="26">
        <f>G10+G25</f>
        <v>5.3353496819824029</v>
      </c>
      <c r="H29" s="27">
        <f>G29/G37*1000</f>
        <v>22.079745414593624</v>
      </c>
    </row>
    <row r="30" spans="1:11" ht="15.75" x14ac:dyDescent="0.25">
      <c r="A30" s="28">
        <v>4</v>
      </c>
      <c r="B30" s="22" t="s">
        <v>40</v>
      </c>
      <c r="C30" s="23">
        <f>E30+G30</f>
        <v>31.616392039999997</v>
      </c>
      <c r="D30" s="24">
        <f>C30/C37*1000</f>
        <v>130.84088743585497</v>
      </c>
      <c r="E30" s="23">
        <f>E31+E32</f>
        <v>31.366699999999998</v>
      </c>
      <c r="F30" s="24">
        <f>E30/E37*1000</f>
        <v>129.80756497268663</v>
      </c>
      <c r="G30" s="23">
        <f>G31+G32</f>
        <v>0.24969204</v>
      </c>
      <c r="H30" s="24">
        <f>G30/G37*1000</f>
        <v>1.0333224631683497</v>
      </c>
    </row>
    <row r="31" spans="1:11" ht="15.75" x14ac:dyDescent="0.25">
      <c r="A31" s="18" t="s">
        <v>41</v>
      </c>
      <c r="B31" s="22" t="s">
        <v>42</v>
      </c>
      <c r="C31" s="23">
        <f t="shared" ref="C31:C32" si="24">E31+G31</f>
        <v>5.9449296400000007</v>
      </c>
      <c r="D31" s="24">
        <f>C31/$C$37*1000</f>
        <v>24.602423605363356</v>
      </c>
      <c r="E31" s="23">
        <v>5.8979790000000003</v>
      </c>
      <c r="F31" s="24">
        <f>E31/$C$37*1000</f>
        <v>24.408123655024003</v>
      </c>
      <c r="G31" s="23">
        <v>4.6950640000000002E-2</v>
      </c>
      <c r="H31" s="24">
        <f>G31/$G$37*1000</f>
        <v>0.19429995033934783</v>
      </c>
    </row>
    <row r="32" spans="1:11" ht="15.75" x14ac:dyDescent="0.25">
      <c r="A32" s="18" t="s">
        <v>43</v>
      </c>
      <c r="B32" s="22" t="s">
        <v>44</v>
      </c>
      <c r="C32" s="23">
        <f t="shared" si="24"/>
        <v>25.671462399999999</v>
      </c>
      <c r="D32" s="24">
        <f>C32/$C$37*1000</f>
        <v>106.23846383049164</v>
      </c>
      <c r="E32" s="23">
        <v>25.468720999999999</v>
      </c>
      <c r="F32" s="24">
        <f>E32/$C$37*1000</f>
        <v>105.39944131766265</v>
      </c>
      <c r="G32" s="23">
        <v>0.20274139999999999</v>
      </c>
      <c r="H32" s="24">
        <f>G32/$G$37*1000</f>
        <v>0.83902251282900187</v>
      </c>
    </row>
    <row r="33" spans="1:8" ht="15.75" x14ac:dyDescent="0.25">
      <c r="A33" s="29">
        <v>5</v>
      </c>
      <c r="B33" s="22" t="s">
        <v>45</v>
      </c>
      <c r="C33" s="23">
        <f>E33+G33</f>
        <v>707.18122028873313</v>
      </c>
      <c r="D33" s="24" t="s">
        <v>46</v>
      </c>
      <c r="E33" s="23">
        <f>E29+E30</f>
        <v>701.59617856675072</v>
      </c>
      <c r="F33" s="24" t="s">
        <v>46</v>
      </c>
      <c r="G33" s="23">
        <f>G29+G30</f>
        <v>5.5850417219824031</v>
      </c>
      <c r="H33" s="24" t="s">
        <v>46</v>
      </c>
    </row>
    <row r="34" spans="1:8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2926.5900525108968</v>
      </c>
      <c r="E34" s="26" t="s">
        <v>46</v>
      </c>
      <c r="F34" s="27">
        <f>F29+F30</f>
        <v>2903.4769846331346</v>
      </c>
      <c r="G34" s="50"/>
      <c r="H34" s="27">
        <f>H29+H30</f>
        <v>23.113067877761974</v>
      </c>
    </row>
    <row r="35" spans="1:8" s="32" customFormat="1" ht="15.75" x14ac:dyDescent="0.25">
      <c r="A35" s="29">
        <v>7</v>
      </c>
      <c r="B35" s="22" t="s">
        <v>48</v>
      </c>
      <c r="C35" s="54" t="s">
        <v>46</v>
      </c>
      <c r="D35" s="24">
        <v>585.32000000000005</v>
      </c>
      <c r="E35" s="31" t="s">
        <v>46</v>
      </c>
      <c r="F35" s="24">
        <v>580.70000000000005</v>
      </c>
      <c r="G35" s="51"/>
      <c r="H35" s="31">
        <v>4.62</v>
      </c>
    </row>
    <row r="36" spans="1:8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3511.910052510897</v>
      </c>
      <c r="E36" s="33" t="s">
        <v>46</v>
      </c>
      <c r="F36" s="27">
        <f>F34+F35</f>
        <v>3484.1769846331345</v>
      </c>
      <c r="G36" s="50"/>
      <c r="H36" s="27">
        <f>H34+H35</f>
        <v>27.733067877761975</v>
      </c>
    </row>
    <row r="37" spans="1:8" s="38" customFormat="1" ht="31.5" x14ac:dyDescent="0.25">
      <c r="A37" s="34">
        <v>9</v>
      </c>
      <c r="B37" s="35" t="s">
        <v>90</v>
      </c>
      <c r="C37" s="59">
        <v>241.64</v>
      </c>
      <c r="D37" s="54" t="s">
        <v>46</v>
      </c>
      <c r="E37" s="57">
        <v>241.64</v>
      </c>
      <c r="F37" s="37"/>
      <c r="G37" s="58">
        <v>241.64</v>
      </c>
      <c r="H37" s="52"/>
    </row>
    <row r="38" spans="1:8" ht="15" x14ac:dyDescent="0.25">
      <c r="A38" s="39"/>
      <c r="B38" s="39"/>
      <c r="C38" s="39"/>
      <c r="D38" s="39"/>
      <c r="E38" s="39"/>
      <c r="F38" s="39"/>
    </row>
    <row r="39" spans="1:8" ht="15" x14ac:dyDescent="0.25">
      <c r="A39" s="39"/>
      <c r="B39" s="39"/>
      <c r="C39" s="39"/>
      <c r="D39" s="39"/>
      <c r="E39" s="39"/>
      <c r="F39" s="39"/>
    </row>
    <row r="40" spans="1:8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</row>
    <row r="41" spans="1:8" ht="15.75" x14ac:dyDescent="0.25">
      <c r="A41" s="39"/>
      <c r="B41" s="40" t="s">
        <v>52</v>
      </c>
      <c r="C41" s="71"/>
      <c r="D41" s="71"/>
      <c r="E41" s="40"/>
      <c r="F41" s="40"/>
    </row>
    <row r="42" spans="1:8" ht="15.75" x14ac:dyDescent="0.25">
      <c r="A42" s="39"/>
      <c r="B42" s="40"/>
      <c r="C42" s="71"/>
      <c r="D42" s="71"/>
      <c r="E42" s="40"/>
      <c r="F42" s="40"/>
    </row>
    <row r="43" spans="1:8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</row>
    <row r="44" spans="1:8" ht="17.25" x14ac:dyDescent="0.3">
      <c r="A44" s="43"/>
      <c r="B44" s="44"/>
      <c r="C44" s="44"/>
      <c r="D44" s="44"/>
      <c r="E44" s="44"/>
      <c r="F44" s="44"/>
    </row>
    <row r="45" spans="1:8" ht="17.25" x14ac:dyDescent="0.3">
      <c r="A45" s="43"/>
      <c r="B45" s="44"/>
      <c r="C45" s="44"/>
      <c r="D45" s="44"/>
      <c r="E45" s="44"/>
      <c r="F45" s="44"/>
    </row>
    <row r="46" spans="1:8" ht="17.25" x14ac:dyDescent="0.3">
      <c r="A46" s="43"/>
      <c r="B46" s="44"/>
      <c r="C46" s="44"/>
      <c r="D46" s="44"/>
      <c r="E46" s="44"/>
      <c r="F46" s="44"/>
    </row>
    <row r="47" spans="1:8" ht="17.25" x14ac:dyDescent="0.3">
      <c r="A47" s="45"/>
      <c r="B47" s="44"/>
      <c r="C47" s="44"/>
      <c r="D47" s="44"/>
      <c r="E47" s="44"/>
      <c r="F47" s="44"/>
    </row>
    <row r="48" spans="1:8" ht="17.25" x14ac:dyDescent="0.3">
      <c r="A48" s="45"/>
      <c r="B48" s="44"/>
      <c r="C48" s="44"/>
      <c r="D48" s="44"/>
      <c r="E48" s="44"/>
      <c r="F48" s="44"/>
    </row>
    <row r="49" spans="1:6" ht="17.25" x14ac:dyDescent="0.3">
      <c r="A49" s="46"/>
      <c r="B49" s="44"/>
      <c r="C49" s="44"/>
      <c r="D49" s="44"/>
      <c r="E49" s="44"/>
      <c r="F49" s="44"/>
    </row>
    <row r="50" spans="1:6" ht="17.25" x14ac:dyDescent="0.3">
      <c r="A50" s="46"/>
      <c r="B50" s="47"/>
      <c r="C50" s="47"/>
      <c r="D50" s="47"/>
      <c r="E50" s="47"/>
      <c r="F50" s="47"/>
    </row>
    <row r="51" spans="1:6" ht="15.75" x14ac:dyDescent="0.25">
      <c r="A51" s="45"/>
      <c r="B51" s="43"/>
      <c r="C51" s="43"/>
      <c r="D51" s="43"/>
      <c r="E51" s="43"/>
      <c r="F51" s="43"/>
    </row>
    <row r="52" spans="1:6" ht="15.75" x14ac:dyDescent="0.25">
      <c r="A52" s="45"/>
    </row>
    <row r="53" spans="1:6" ht="15.75" x14ac:dyDescent="0.25">
      <c r="A53" s="45"/>
    </row>
    <row r="54" spans="1:6" ht="15.75" x14ac:dyDescent="0.25">
      <c r="A54" s="43"/>
    </row>
  </sheetData>
  <mergeCells count="13">
    <mergeCell ref="G8:H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54"/>
  <sheetViews>
    <sheetView workbookViewId="0">
      <selection activeCell="A7" sqref="A7:D7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8" width="15" hidden="1" customWidth="1"/>
    <col min="9" max="9" width="10.7109375" hidden="1" customWidth="1"/>
    <col min="10" max="15" width="0" hidden="1" customWidth="1"/>
    <col min="235" max="235" width="5" customWidth="1"/>
    <col min="236" max="236" width="28" customWidth="1"/>
    <col min="241" max="241" width="10" bestFit="1" customWidth="1"/>
    <col min="253" max="253" width="10" bestFit="1" customWidth="1"/>
    <col min="257" max="257" width="10" bestFit="1" customWidth="1"/>
    <col min="261" max="261" width="10" bestFit="1" customWidth="1"/>
    <col min="491" max="491" width="5" customWidth="1"/>
    <col min="492" max="492" width="28" customWidth="1"/>
    <col min="497" max="497" width="10" bestFit="1" customWidth="1"/>
    <col min="509" max="509" width="10" bestFit="1" customWidth="1"/>
    <col min="513" max="513" width="10" bestFit="1" customWidth="1"/>
    <col min="517" max="517" width="10" bestFit="1" customWidth="1"/>
    <col min="747" max="747" width="5" customWidth="1"/>
    <col min="748" max="748" width="28" customWidth="1"/>
    <col min="753" max="753" width="10" bestFit="1" customWidth="1"/>
    <col min="765" max="765" width="10" bestFit="1" customWidth="1"/>
    <col min="769" max="769" width="10" bestFit="1" customWidth="1"/>
    <col min="773" max="773" width="10" bestFit="1" customWidth="1"/>
    <col min="1003" max="1003" width="5" customWidth="1"/>
    <col min="1004" max="1004" width="28" customWidth="1"/>
    <col min="1009" max="1009" width="10" bestFit="1" customWidth="1"/>
    <col min="1021" max="1021" width="10" bestFit="1" customWidth="1"/>
    <col min="1025" max="1025" width="10" bestFit="1" customWidth="1"/>
    <col min="1029" max="1029" width="10" bestFit="1" customWidth="1"/>
    <col min="1259" max="1259" width="5" customWidth="1"/>
    <col min="1260" max="1260" width="28" customWidth="1"/>
    <col min="1265" max="1265" width="10" bestFit="1" customWidth="1"/>
    <col min="1277" max="1277" width="10" bestFit="1" customWidth="1"/>
    <col min="1281" max="1281" width="10" bestFit="1" customWidth="1"/>
    <col min="1285" max="1285" width="10" bestFit="1" customWidth="1"/>
    <col min="1515" max="1515" width="5" customWidth="1"/>
    <col min="1516" max="1516" width="28" customWidth="1"/>
    <col min="1521" max="1521" width="10" bestFit="1" customWidth="1"/>
    <col min="1533" max="1533" width="10" bestFit="1" customWidth="1"/>
    <col min="1537" max="1537" width="10" bestFit="1" customWidth="1"/>
    <col min="1541" max="1541" width="10" bestFit="1" customWidth="1"/>
    <col min="1771" max="1771" width="5" customWidth="1"/>
    <col min="1772" max="1772" width="28" customWidth="1"/>
    <col min="1777" max="1777" width="10" bestFit="1" customWidth="1"/>
    <col min="1789" max="1789" width="10" bestFit="1" customWidth="1"/>
    <col min="1793" max="1793" width="10" bestFit="1" customWidth="1"/>
    <col min="1797" max="1797" width="10" bestFit="1" customWidth="1"/>
    <col min="2027" max="2027" width="5" customWidth="1"/>
    <col min="2028" max="2028" width="28" customWidth="1"/>
    <col min="2033" max="2033" width="10" bestFit="1" customWidth="1"/>
    <col min="2045" max="2045" width="10" bestFit="1" customWidth="1"/>
    <col min="2049" max="2049" width="10" bestFit="1" customWidth="1"/>
    <col min="2053" max="2053" width="10" bestFit="1" customWidth="1"/>
    <col min="2283" max="2283" width="5" customWidth="1"/>
    <col min="2284" max="2284" width="28" customWidth="1"/>
    <col min="2289" max="2289" width="10" bestFit="1" customWidth="1"/>
    <col min="2301" max="2301" width="10" bestFit="1" customWidth="1"/>
    <col min="2305" max="2305" width="10" bestFit="1" customWidth="1"/>
    <col min="2309" max="2309" width="10" bestFit="1" customWidth="1"/>
    <col min="2539" max="2539" width="5" customWidth="1"/>
    <col min="2540" max="2540" width="28" customWidth="1"/>
    <col min="2545" max="2545" width="10" bestFit="1" customWidth="1"/>
    <col min="2557" max="2557" width="10" bestFit="1" customWidth="1"/>
    <col min="2561" max="2561" width="10" bestFit="1" customWidth="1"/>
    <col min="2565" max="2565" width="10" bestFit="1" customWidth="1"/>
    <col min="2795" max="2795" width="5" customWidth="1"/>
    <col min="2796" max="2796" width="28" customWidth="1"/>
    <col min="2801" max="2801" width="10" bestFit="1" customWidth="1"/>
    <col min="2813" max="2813" width="10" bestFit="1" customWidth="1"/>
    <col min="2817" max="2817" width="10" bestFit="1" customWidth="1"/>
    <col min="2821" max="2821" width="10" bestFit="1" customWidth="1"/>
    <col min="3051" max="3051" width="5" customWidth="1"/>
    <col min="3052" max="3052" width="28" customWidth="1"/>
    <col min="3057" max="3057" width="10" bestFit="1" customWidth="1"/>
    <col min="3069" max="3069" width="10" bestFit="1" customWidth="1"/>
    <col min="3073" max="3073" width="10" bestFit="1" customWidth="1"/>
    <col min="3077" max="3077" width="10" bestFit="1" customWidth="1"/>
    <col min="3307" max="3307" width="5" customWidth="1"/>
    <col min="3308" max="3308" width="28" customWidth="1"/>
    <col min="3313" max="3313" width="10" bestFit="1" customWidth="1"/>
    <col min="3325" max="3325" width="10" bestFit="1" customWidth="1"/>
    <col min="3329" max="3329" width="10" bestFit="1" customWidth="1"/>
    <col min="3333" max="3333" width="10" bestFit="1" customWidth="1"/>
    <col min="3563" max="3563" width="5" customWidth="1"/>
    <col min="3564" max="3564" width="28" customWidth="1"/>
    <col min="3569" max="3569" width="10" bestFit="1" customWidth="1"/>
    <col min="3581" max="3581" width="10" bestFit="1" customWidth="1"/>
    <col min="3585" max="3585" width="10" bestFit="1" customWidth="1"/>
    <col min="3589" max="3589" width="10" bestFit="1" customWidth="1"/>
    <col min="3819" max="3819" width="5" customWidth="1"/>
    <col min="3820" max="3820" width="28" customWidth="1"/>
    <col min="3825" max="3825" width="10" bestFit="1" customWidth="1"/>
    <col min="3837" max="3837" width="10" bestFit="1" customWidth="1"/>
    <col min="3841" max="3841" width="10" bestFit="1" customWidth="1"/>
    <col min="3845" max="3845" width="10" bestFit="1" customWidth="1"/>
    <col min="4075" max="4075" width="5" customWidth="1"/>
    <col min="4076" max="4076" width="28" customWidth="1"/>
    <col min="4081" max="4081" width="10" bestFit="1" customWidth="1"/>
    <col min="4093" max="4093" width="10" bestFit="1" customWidth="1"/>
    <col min="4097" max="4097" width="10" bestFit="1" customWidth="1"/>
    <col min="4101" max="4101" width="10" bestFit="1" customWidth="1"/>
    <col min="4331" max="4331" width="5" customWidth="1"/>
    <col min="4332" max="4332" width="28" customWidth="1"/>
    <col min="4337" max="4337" width="10" bestFit="1" customWidth="1"/>
    <col min="4349" max="4349" width="10" bestFit="1" customWidth="1"/>
    <col min="4353" max="4353" width="10" bestFit="1" customWidth="1"/>
    <col min="4357" max="4357" width="10" bestFit="1" customWidth="1"/>
    <col min="4587" max="4587" width="5" customWidth="1"/>
    <col min="4588" max="4588" width="28" customWidth="1"/>
    <col min="4593" max="4593" width="10" bestFit="1" customWidth="1"/>
    <col min="4605" max="4605" width="10" bestFit="1" customWidth="1"/>
    <col min="4609" max="4609" width="10" bestFit="1" customWidth="1"/>
    <col min="4613" max="4613" width="10" bestFit="1" customWidth="1"/>
    <col min="4843" max="4843" width="5" customWidth="1"/>
    <col min="4844" max="4844" width="28" customWidth="1"/>
    <col min="4849" max="4849" width="10" bestFit="1" customWidth="1"/>
    <col min="4861" max="4861" width="10" bestFit="1" customWidth="1"/>
    <col min="4865" max="4865" width="10" bestFit="1" customWidth="1"/>
    <col min="4869" max="4869" width="10" bestFit="1" customWidth="1"/>
    <col min="5099" max="5099" width="5" customWidth="1"/>
    <col min="5100" max="5100" width="28" customWidth="1"/>
    <col min="5105" max="5105" width="10" bestFit="1" customWidth="1"/>
    <col min="5117" max="5117" width="10" bestFit="1" customWidth="1"/>
    <col min="5121" max="5121" width="10" bestFit="1" customWidth="1"/>
    <col min="5125" max="5125" width="10" bestFit="1" customWidth="1"/>
    <col min="5355" max="5355" width="5" customWidth="1"/>
    <col min="5356" max="5356" width="28" customWidth="1"/>
    <col min="5361" max="5361" width="10" bestFit="1" customWidth="1"/>
    <col min="5373" max="5373" width="10" bestFit="1" customWidth="1"/>
    <col min="5377" max="5377" width="10" bestFit="1" customWidth="1"/>
    <col min="5381" max="5381" width="10" bestFit="1" customWidth="1"/>
    <col min="5611" max="5611" width="5" customWidth="1"/>
    <col min="5612" max="5612" width="28" customWidth="1"/>
    <col min="5617" max="5617" width="10" bestFit="1" customWidth="1"/>
    <col min="5629" max="5629" width="10" bestFit="1" customWidth="1"/>
    <col min="5633" max="5633" width="10" bestFit="1" customWidth="1"/>
    <col min="5637" max="5637" width="10" bestFit="1" customWidth="1"/>
    <col min="5867" max="5867" width="5" customWidth="1"/>
    <col min="5868" max="5868" width="28" customWidth="1"/>
    <col min="5873" max="5873" width="10" bestFit="1" customWidth="1"/>
    <col min="5885" max="5885" width="10" bestFit="1" customWidth="1"/>
    <col min="5889" max="5889" width="10" bestFit="1" customWidth="1"/>
    <col min="5893" max="5893" width="10" bestFit="1" customWidth="1"/>
    <col min="6123" max="6123" width="5" customWidth="1"/>
    <col min="6124" max="6124" width="28" customWidth="1"/>
    <col min="6129" max="6129" width="10" bestFit="1" customWidth="1"/>
    <col min="6141" max="6141" width="10" bestFit="1" customWidth="1"/>
    <col min="6145" max="6145" width="10" bestFit="1" customWidth="1"/>
    <col min="6149" max="6149" width="10" bestFit="1" customWidth="1"/>
    <col min="6379" max="6379" width="5" customWidth="1"/>
    <col min="6380" max="6380" width="28" customWidth="1"/>
    <col min="6385" max="6385" width="10" bestFit="1" customWidth="1"/>
    <col min="6397" max="6397" width="10" bestFit="1" customWidth="1"/>
    <col min="6401" max="6401" width="10" bestFit="1" customWidth="1"/>
    <col min="6405" max="6405" width="10" bestFit="1" customWidth="1"/>
    <col min="6635" max="6635" width="5" customWidth="1"/>
    <col min="6636" max="6636" width="28" customWidth="1"/>
    <col min="6641" max="6641" width="10" bestFit="1" customWidth="1"/>
    <col min="6653" max="6653" width="10" bestFit="1" customWidth="1"/>
    <col min="6657" max="6657" width="10" bestFit="1" customWidth="1"/>
    <col min="6661" max="6661" width="10" bestFit="1" customWidth="1"/>
    <col min="6891" max="6891" width="5" customWidth="1"/>
    <col min="6892" max="6892" width="28" customWidth="1"/>
    <col min="6897" max="6897" width="10" bestFit="1" customWidth="1"/>
    <col min="6909" max="6909" width="10" bestFit="1" customWidth="1"/>
    <col min="6913" max="6913" width="10" bestFit="1" customWidth="1"/>
    <col min="6917" max="6917" width="10" bestFit="1" customWidth="1"/>
    <col min="7147" max="7147" width="5" customWidth="1"/>
    <col min="7148" max="7148" width="28" customWidth="1"/>
    <col min="7153" max="7153" width="10" bestFit="1" customWidth="1"/>
    <col min="7165" max="7165" width="10" bestFit="1" customWidth="1"/>
    <col min="7169" max="7169" width="10" bestFit="1" customWidth="1"/>
    <col min="7173" max="7173" width="10" bestFit="1" customWidth="1"/>
    <col min="7403" max="7403" width="5" customWidth="1"/>
    <col min="7404" max="7404" width="28" customWidth="1"/>
    <col min="7409" max="7409" width="10" bestFit="1" customWidth="1"/>
    <col min="7421" max="7421" width="10" bestFit="1" customWidth="1"/>
    <col min="7425" max="7425" width="10" bestFit="1" customWidth="1"/>
    <col min="7429" max="7429" width="10" bestFit="1" customWidth="1"/>
    <col min="7659" max="7659" width="5" customWidth="1"/>
    <col min="7660" max="7660" width="28" customWidth="1"/>
    <col min="7665" max="7665" width="10" bestFit="1" customWidth="1"/>
    <col min="7677" max="7677" width="10" bestFit="1" customWidth="1"/>
    <col min="7681" max="7681" width="10" bestFit="1" customWidth="1"/>
    <col min="7685" max="7685" width="10" bestFit="1" customWidth="1"/>
    <col min="7915" max="7915" width="5" customWidth="1"/>
    <col min="7916" max="7916" width="28" customWidth="1"/>
    <col min="7921" max="7921" width="10" bestFit="1" customWidth="1"/>
    <col min="7933" max="7933" width="10" bestFit="1" customWidth="1"/>
    <col min="7937" max="7937" width="10" bestFit="1" customWidth="1"/>
    <col min="7941" max="7941" width="10" bestFit="1" customWidth="1"/>
    <col min="8171" max="8171" width="5" customWidth="1"/>
    <col min="8172" max="8172" width="28" customWidth="1"/>
    <col min="8177" max="8177" width="10" bestFit="1" customWidth="1"/>
    <col min="8189" max="8189" width="10" bestFit="1" customWidth="1"/>
    <col min="8193" max="8193" width="10" bestFit="1" customWidth="1"/>
    <col min="8197" max="8197" width="10" bestFit="1" customWidth="1"/>
    <col min="8427" max="8427" width="5" customWidth="1"/>
    <col min="8428" max="8428" width="28" customWidth="1"/>
    <col min="8433" max="8433" width="10" bestFit="1" customWidth="1"/>
    <col min="8445" max="8445" width="10" bestFit="1" customWidth="1"/>
    <col min="8449" max="8449" width="10" bestFit="1" customWidth="1"/>
    <col min="8453" max="8453" width="10" bestFit="1" customWidth="1"/>
    <col min="8683" max="8683" width="5" customWidth="1"/>
    <col min="8684" max="8684" width="28" customWidth="1"/>
    <col min="8689" max="8689" width="10" bestFit="1" customWidth="1"/>
    <col min="8701" max="8701" width="10" bestFit="1" customWidth="1"/>
    <col min="8705" max="8705" width="10" bestFit="1" customWidth="1"/>
    <col min="8709" max="8709" width="10" bestFit="1" customWidth="1"/>
    <col min="8939" max="8939" width="5" customWidth="1"/>
    <col min="8940" max="8940" width="28" customWidth="1"/>
    <col min="8945" max="8945" width="10" bestFit="1" customWidth="1"/>
    <col min="8957" max="8957" width="10" bestFit="1" customWidth="1"/>
    <col min="8961" max="8961" width="10" bestFit="1" customWidth="1"/>
    <col min="8965" max="8965" width="10" bestFit="1" customWidth="1"/>
    <col min="9195" max="9195" width="5" customWidth="1"/>
    <col min="9196" max="9196" width="28" customWidth="1"/>
    <col min="9201" max="9201" width="10" bestFit="1" customWidth="1"/>
    <col min="9213" max="9213" width="10" bestFit="1" customWidth="1"/>
    <col min="9217" max="9217" width="10" bestFit="1" customWidth="1"/>
    <col min="9221" max="9221" width="10" bestFit="1" customWidth="1"/>
    <col min="9451" max="9451" width="5" customWidth="1"/>
    <col min="9452" max="9452" width="28" customWidth="1"/>
    <col min="9457" max="9457" width="10" bestFit="1" customWidth="1"/>
    <col min="9469" max="9469" width="10" bestFit="1" customWidth="1"/>
    <col min="9473" max="9473" width="10" bestFit="1" customWidth="1"/>
    <col min="9477" max="9477" width="10" bestFit="1" customWidth="1"/>
    <col min="9707" max="9707" width="5" customWidth="1"/>
    <col min="9708" max="9708" width="28" customWidth="1"/>
    <col min="9713" max="9713" width="10" bestFit="1" customWidth="1"/>
    <col min="9725" max="9725" width="10" bestFit="1" customWidth="1"/>
    <col min="9729" max="9729" width="10" bestFit="1" customWidth="1"/>
    <col min="9733" max="9733" width="10" bestFit="1" customWidth="1"/>
    <col min="9963" max="9963" width="5" customWidth="1"/>
    <col min="9964" max="9964" width="28" customWidth="1"/>
    <col min="9969" max="9969" width="10" bestFit="1" customWidth="1"/>
    <col min="9981" max="9981" width="10" bestFit="1" customWidth="1"/>
    <col min="9985" max="9985" width="10" bestFit="1" customWidth="1"/>
    <col min="9989" max="9989" width="10" bestFit="1" customWidth="1"/>
    <col min="10219" max="10219" width="5" customWidth="1"/>
    <col min="10220" max="10220" width="28" customWidth="1"/>
    <col min="10225" max="10225" width="10" bestFit="1" customWidth="1"/>
    <col min="10237" max="10237" width="10" bestFit="1" customWidth="1"/>
    <col min="10241" max="10241" width="10" bestFit="1" customWidth="1"/>
    <col min="10245" max="10245" width="10" bestFit="1" customWidth="1"/>
    <col min="10475" max="10475" width="5" customWidth="1"/>
    <col min="10476" max="10476" width="28" customWidth="1"/>
    <col min="10481" max="10481" width="10" bestFit="1" customWidth="1"/>
    <col min="10493" max="10493" width="10" bestFit="1" customWidth="1"/>
    <col min="10497" max="10497" width="10" bestFit="1" customWidth="1"/>
    <col min="10501" max="10501" width="10" bestFit="1" customWidth="1"/>
    <col min="10731" max="10731" width="5" customWidth="1"/>
    <col min="10732" max="10732" width="28" customWidth="1"/>
    <col min="10737" max="10737" width="10" bestFit="1" customWidth="1"/>
    <col min="10749" max="10749" width="10" bestFit="1" customWidth="1"/>
    <col min="10753" max="10753" width="10" bestFit="1" customWidth="1"/>
    <col min="10757" max="10757" width="10" bestFit="1" customWidth="1"/>
    <col min="10987" max="10987" width="5" customWidth="1"/>
    <col min="10988" max="10988" width="28" customWidth="1"/>
    <col min="10993" max="10993" width="10" bestFit="1" customWidth="1"/>
    <col min="11005" max="11005" width="10" bestFit="1" customWidth="1"/>
    <col min="11009" max="11009" width="10" bestFit="1" customWidth="1"/>
    <col min="11013" max="11013" width="10" bestFit="1" customWidth="1"/>
    <col min="11243" max="11243" width="5" customWidth="1"/>
    <col min="11244" max="11244" width="28" customWidth="1"/>
    <col min="11249" max="11249" width="10" bestFit="1" customWidth="1"/>
    <col min="11261" max="11261" width="10" bestFit="1" customWidth="1"/>
    <col min="11265" max="11265" width="10" bestFit="1" customWidth="1"/>
    <col min="11269" max="11269" width="10" bestFit="1" customWidth="1"/>
    <col min="11499" max="11499" width="5" customWidth="1"/>
    <col min="11500" max="11500" width="28" customWidth="1"/>
    <col min="11505" max="11505" width="10" bestFit="1" customWidth="1"/>
    <col min="11517" max="11517" width="10" bestFit="1" customWidth="1"/>
    <col min="11521" max="11521" width="10" bestFit="1" customWidth="1"/>
    <col min="11525" max="11525" width="10" bestFit="1" customWidth="1"/>
    <col min="11755" max="11755" width="5" customWidth="1"/>
    <col min="11756" max="11756" width="28" customWidth="1"/>
    <col min="11761" max="11761" width="10" bestFit="1" customWidth="1"/>
    <col min="11773" max="11773" width="10" bestFit="1" customWidth="1"/>
    <col min="11777" max="11777" width="10" bestFit="1" customWidth="1"/>
    <col min="11781" max="11781" width="10" bestFit="1" customWidth="1"/>
    <col min="12011" max="12011" width="5" customWidth="1"/>
    <col min="12012" max="12012" width="28" customWidth="1"/>
    <col min="12017" max="12017" width="10" bestFit="1" customWidth="1"/>
    <col min="12029" max="12029" width="10" bestFit="1" customWidth="1"/>
    <col min="12033" max="12033" width="10" bestFit="1" customWidth="1"/>
    <col min="12037" max="12037" width="10" bestFit="1" customWidth="1"/>
    <col min="12267" max="12267" width="5" customWidth="1"/>
    <col min="12268" max="12268" width="28" customWidth="1"/>
    <col min="12273" max="12273" width="10" bestFit="1" customWidth="1"/>
    <col min="12285" max="12285" width="10" bestFit="1" customWidth="1"/>
    <col min="12289" max="12289" width="10" bestFit="1" customWidth="1"/>
    <col min="12293" max="12293" width="10" bestFit="1" customWidth="1"/>
    <col min="12523" max="12523" width="5" customWidth="1"/>
    <col min="12524" max="12524" width="28" customWidth="1"/>
    <col min="12529" max="12529" width="10" bestFit="1" customWidth="1"/>
    <col min="12541" max="12541" width="10" bestFit="1" customWidth="1"/>
    <col min="12545" max="12545" width="10" bestFit="1" customWidth="1"/>
    <col min="12549" max="12549" width="10" bestFit="1" customWidth="1"/>
    <col min="12779" max="12779" width="5" customWidth="1"/>
    <col min="12780" max="12780" width="28" customWidth="1"/>
    <col min="12785" max="12785" width="10" bestFit="1" customWidth="1"/>
    <col min="12797" max="12797" width="10" bestFit="1" customWidth="1"/>
    <col min="12801" max="12801" width="10" bestFit="1" customWidth="1"/>
    <col min="12805" max="12805" width="10" bestFit="1" customWidth="1"/>
    <col min="13035" max="13035" width="5" customWidth="1"/>
    <col min="13036" max="13036" width="28" customWidth="1"/>
    <col min="13041" max="13041" width="10" bestFit="1" customWidth="1"/>
    <col min="13053" max="13053" width="10" bestFit="1" customWidth="1"/>
    <col min="13057" max="13057" width="10" bestFit="1" customWidth="1"/>
    <col min="13061" max="13061" width="10" bestFit="1" customWidth="1"/>
    <col min="13291" max="13291" width="5" customWidth="1"/>
    <col min="13292" max="13292" width="28" customWidth="1"/>
    <col min="13297" max="13297" width="10" bestFit="1" customWidth="1"/>
    <col min="13309" max="13309" width="10" bestFit="1" customWidth="1"/>
    <col min="13313" max="13313" width="10" bestFit="1" customWidth="1"/>
    <col min="13317" max="13317" width="10" bestFit="1" customWidth="1"/>
    <col min="13547" max="13547" width="5" customWidth="1"/>
    <col min="13548" max="13548" width="28" customWidth="1"/>
    <col min="13553" max="13553" width="10" bestFit="1" customWidth="1"/>
    <col min="13565" max="13565" width="10" bestFit="1" customWidth="1"/>
    <col min="13569" max="13569" width="10" bestFit="1" customWidth="1"/>
    <col min="13573" max="13573" width="10" bestFit="1" customWidth="1"/>
    <col min="13803" max="13803" width="5" customWidth="1"/>
    <col min="13804" max="13804" width="28" customWidth="1"/>
    <col min="13809" max="13809" width="10" bestFit="1" customWidth="1"/>
    <col min="13821" max="13821" width="10" bestFit="1" customWidth="1"/>
    <col min="13825" max="13825" width="10" bestFit="1" customWidth="1"/>
    <col min="13829" max="13829" width="10" bestFit="1" customWidth="1"/>
    <col min="14059" max="14059" width="5" customWidth="1"/>
    <col min="14060" max="14060" width="28" customWidth="1"/>
    <col min="14065" max="14065" width="10" bestFit="1" customWidth="1"/>
    <col min="14077" max="14077" width="10" bestFit="1" customWidth="1"/>
    <col min="14081" max="14081" width="10" bestFit="1" customWidth="1"/>
    <col min="14085" max="14085" width="10" bestFit="1" customWidth="1"/>
    <col min="14315" max="14315" width="5" customWidth="1"/>
    <col min="14316" max="14316" width="28" customWidth="1"/>
    <col min="14321" max="14321" width="10" bestFit="1" customWidth="1"/>
    <col min="14333" max="14333" width="10" bestFit="1" customWidth="1"/>
    <col min="14337" max="14337" width="10" bestFit="1" customWidth="1"/>
    <col min="14341" max="14341" width="10" bestFit="1" customWidth="1"/>
    <col min="14571" max="14571" width="5" customWidth="1"/>
    <col min="14572" max="14572" width="28" customWidth="1"/>
    <col min="14577" max="14577" width="10" bestFit="1" customWidth="1"/>
    <col min="14589" max="14589" width="10" bestFit="1" customWidth="1"/>
    <col min="14593" max="14593" width="10" bestFit="1" customWidth="1"/>
    <col min="14597" max="14597" width="10" bestFit="1" customWidth="1"/>
    <col min="14827" max="14827" width="5" customWidth="1"/>
    <col min="14828" max="14828" width="28" customWidth="1"/>
    <col min="14833" max="14833" width="10" bestFit="1" customWidth="1"/>
    <col min="14845" max="14845" width="10" bestFit="1" customWidth="1"/>
    <col min="14849" max="14849" width="10" bestFit="1" customWidth="1"/>
    <col min="14853" max="14853" width="10" bestFit="1" customWidth="1"/>
    <col min="15083" max="15083" width="5" customWidth="1"/>
    <col min="15084" max="15084" width="28" customWidth="1"/>
    <col min="15089" max="15089" width="10" bestFit="1" customWidth="1"/>
    <col min="15101" max="15101" width="10" bestFit="1" customWidth="1"/>
    <col min="15105" max="15105" width="10" bestFit="1" customWidth="1"/>
    <col min="15109" max="15109" width="10" bestFit="1" customWidth="1"/>
    <col min="15339" max="15339" width="5" customWidth="1"/>
    <col min="15340" max="15340" width="28" customWidth="1"/>
    <col min="15345" max="15345" width="10" bestFit="1" customWidth="1"/>
    <col min="15357" max="15357" width="10" bestFit="1" customWidth="1"/>
    <col min="15361" max="15361" width="10" bestFit="1" customWidth="1"/>
    <col min="15365" max="15365" width="10" bestFit="1" customWidth="1"/>
    <col min="15595" max="15595" width="5" customWidth="1"/>
    <col min="15596" max="15596" width="28" customWidth="1"/>
    <col min="15601" max="15601" width="10" bestFit="1" customWidth="1"/>
    <col min="15613" max="15613" width="10" bestFit="1" customWidth="1"/>
    <col min="15617" max="15617" width="10" bestFit="1" customWidth="1"/>
    <col min="15621" max="15621" width="10" bestFit="1" customWidth="1"/>
    <col min="15851" max="15851" width="5" customWidth="1"/>
    <col min="15852" max="15852" width="28" customWidth="1"/>
    <col min="15857" max="15857" width="10" bestFit="1" customWidth="1"/>
    <col min="15869" max="15869" width="10" bestFit="1" customWidth="1"/>
    <col min="15873" max="15873" width="10" bestFit="1" customWidth="1"/>
    <col min="15877" max="15877" width="10" bestFit="1" customWidth="1"/>
    <col min="16107" max="16107" width="5" customWidth="1"/>
    <col min="16108" max="16108" width="28" customWidth="1"/>
    <col min="16113" max="16113" width="10" bestFit="1" customWidth="1"/>
    <col min="16125" max="16125" width="10" bestFit="1" customWidth="1"/>
    <col min="16129" max="16129" width="10" bestFit="1" customWidth="1"/>
    <col min="16133" max="16133" width="10" bestFit="1" customWidth="1"/>
  </cols>
  <sheetData>
    <row r="1" spans="1:13" ht="15" x14ac:dyDescent="0.25">
      <c r="F1" s="1"/>
      <c r="G1" s="1"/>
      <c r="H1" s="1"/>
    </row>
    <row r="2" spans="1:13" ht="15" x14ac:dyDescent="0.25">
      <c r="F2" s="1"/>
      <c r="G2" s="1"/>
      <c r="H2" s="1"/>
    </row>
    <row r="3" spans="1:13" ht="15.75" x14ac:dyDescent="0.25">
      <c r="A3" s="79" t="s">
        <v>0</v>
      </c>
      <c r="B3" s="79"/>
      <c r="C3" s="79"/>
      <c r="D3" s="79"/>
      <c r="E3" s="79"/>
      <c r="F3" s="79"/>
      <c r="G3" s="2"/>
      <c r="H3" s="2"/>
    </row>
    <row r="4" spans="1:13" ht="15.75" x14ac:dyDescent="0.25">
      <c r="A4" s="79" t="s">
        <v>55</v>
      </c>
      <c r="B4" s="79"/>
      <c r="C4" s="79"/>
      <c r="D4" s="79"/>
      <c r="E4" s="79"/>
      <c r="F4" s="79"/>
      <c r="G4" s="2"/>
      <c r="H4" s="2"/>
    </row>
    <row r="5" spans="1:13" ht="45" customHeight="1" x14ac:dyDescent="0.25">
      <c r="A5" s="80" t="s">
        <v>65</v>
      </c>
      <c r="B5" s="80"/>
      <c r="C5" s="80"/>
      <c r="D5" s="80"/>
      <c r="E5" s="80"/>
      <c r="F5" s="80"/>
      <c r="G5" s="62"/>
      <c r="H5" s="62"/>
      <c r="I5" s="2"/>
    </row>
    <row r="6" spans="1:13" ht="15.75" x14ac:dyDescent="0.25">
      <c r="A6" s="81" t="s">
        <v>2</v>
      </c>
      <c r="B6" s="81"/>
      <c r="C6" s="81"/>
      <c r="D6" s="81"/>
      <c r="E6" s="81"/>
      <c r="F6" s="81"/>
      <c r="G6" s="3"/>
      <c r="H6" s="3"/>
      <c r="I6" s="2"/>
    </row>
    <row r="7" spans="1:13" ht="33.75" customHeight="1" x14ac:dyDescent="0.25">
      <c r="A7" s="88" t="s">
        <v>94</v>
      </c>
      <c r="B7" s="88"/>
      <c r="C7" s="88"/>
      <c r="D7" s="88"/>
      <c r="E7" s="3"/>
      <c r="F7" s="3"/>
      <c r="G7" s="3"/>
      <c r="H7" s="3"/>
    </row>
    <row r="8" spans="1:13" ht="26.25" customHeight="1" x14ac:dyDescent="0.25">
      <c r="A8" s="82" t="s">
        <v>56</v>
      </c>
      <c r="B8" s="82" t="s">
        <v>57</v>
      </c>
      <c r="C8" s="75" t="s">
        <v>3</v>
      </c>
      <c r="D8" s="76"/>
      <c r="E8" s="83" t="s">
        <v>3</v>
      </c>
      <c r="F8" s="83"/>
      <c r="G8" s="86" t="s">
        <v>66</v>
      </c>
      <c r="H8" s="87"/>
      <c r="I8" s="77" t="s">
        <v>58</v>
      </c>
      <c r="J8" s="78"/>
    </row>
    <row r="9" spans="1:13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  <c r="I9" s="4" t="s">
        <v>4</v>
      </c>
      <c r="J9" s="4" t="s">
        <v>5</v>
      </c>
    </row>
    <row r="10" spans="1:13" ht="15.75" x14ac:dyDescent="0.25">
      <c r="A10" s="5">
        <v>1</v>
      </c>
      <c r="B10" s="6" t="s">
        <v>6</v>
      </c>
      <c r="C10" s="7">
        <f t="shared" ref="C10:J10" si="0">C11+C16+C17+C21</f>
        <v>12257.828785821464</v>
      </c>
      <c r="D10" s="8">
        <f t="shared" si="0"/>
        <v>3527.4631970409719</v>
      </c>
      <c r="E10" s="55">
        <f>E11+E16+E17+E21</f>
        <v>11968.912400962907</v>
      </c>
      <c r="F10" s="56">
        <f t="shared" ref="F10:G10" si="1">F11+F16+F17+F21</f>
        <v>3444.3210735525508</v>
      </c>
      <c r="G10" s="7">
        <f t="shared" si="1"/>
        <v>216.42937576155728</v>
      </c>
      <c r="H10" s="56">
        <f t="shared" ref="H10" si="2">H11+H16+H17+H21</f>
        <v>62.282372441073527</v>
      </c>
      <c r="I10" s="7">
        <f t="shared" si="0"/>
        <v>72.487009097002471</v>
      </c>
      <c r="J10" s="8">
        <f t="shared" si="0"/>
        <v>20.859751047347885</v>
      </c>
    </row>
    <row r="11" spans="1:13" ht="15.75" x14ac:dyDescent="0.25">
      <c r="A11" s="9" t="s">
        <v>7</v>
      </c>
      <c r="B11" s="10" t="s">
        <v>8</v>
      </c>
      <c r="C11" s="11">
        <f t="shared" ref="C11:J11" si="3">C12+C13+C14+C15</f>
        <v>4898.8602180397747</v>
      </c>
      <c r="D11" s="12">
        <f t="shared" si="3"/>
        <v>1409.7561181937615</v>
      </c>
      <c r="E11" s="11">
        <f t="shared" si="3"/>
        <v>4898.8602180397747</v>
      </c>
      <c r="F11" s="12">
        <f t="shared" si="3"/>
        <v>1409.7561181937615</v>
      </c>
      <c r="G11" s="11">
        <f t="shared" ref="G11:H11" si="4">G12+G13+G14+G15</f>
        <v>0</v>
      </c>
      <c r="H11" s="12">
        <f t="shared" si="4"/>
        <v>0</v>
      </c>
      <c r="I11" s="11">
        <f t="shared" si="3"/>
        <v>0</v>
      </c>
      <c r="J11" s="12">
        <f t="shared" si="3"/>
        <v>0</v>
      </c>
    </row>
    <row r="12" spans="1:13" ht="15.75" x14ac:dyDescent="0.25">
      <c r="A12" s="13" t="s">
        <v>9</v>
      </c>
      <c r="B12" s="14" t="s">
        <v>10</v>
      </c>
      <c r="C12" s="7">
        <f>E12+I12+G12</f>
        <v>4086.9959063333886</v>
      </c>
      <c r="D12" s="8">
        <f>C12/$C$37*1000</f>
        <v>1176.1240834693217</v>
      </c>
      <c r="E12" s="7">
        <v>4086.9959063333886</v>
      </c>
      <c r="F12" s="8">
        <f>E12/$C$37*1000</f>
        <v>1176.1240834693217</v>
      </c>
      <c r="G12" s="7">
        <v>0</v>
      </c>
      <c r="H12" s="8">
        <f>G12/$C$37*1000</f>
        <v>0</v>
      </c>
      <c r="I12" s="7">
        <v>0</v>
      </c>
      <c r="J12" s="8">
        <f>I12/$I$37*1000</f>
        <v>0</v>
      </c>
    </row>
    <row r="13" spans="1:13" ht="15.75" x14ac:dyDescent="0.25">
      <c r="A13" s="13" t="s">
        <v>11</v>
      </c>
      <c r="B13" s="14" t="s">
        <v>12</v>
      </c>
      <c r="C13" s="7">
        <f t="shared" ref="C13:C15" si="5">E13+I13+G13</f>
        <v>779.90550436379533</v>
      </c>
      <c r="D13" s="8">
        <f t="shared" ref="D13:D15" si="6">C13/$C$37*1000</f>
        <v>224.43517623570719</v>
      </c>
      <c r="E13" s="7">
        <v>779.90550436379533</v>
      </c>
      <c r="F13" s="8">
        <f t="shared" ref="F13:H28" si="7">E13/$C$37*1000</f>
        <v>224.43517623570719</v>
      </c>
      <c r="G13" s="7">
        <v>0</v>
      </c>
      <c r="H13" s="8">
        <f t="shared" si="7"/>
        <v>0</v>
      </c>
      <c r="I13" s="7">
        <v>0</v>
      </c>
      <c r="J13" s="8">
        <f t="shared" ref="J13:J15" si="8">I13/$I$37*1000</f>
        <v>0</v>
      </c>
    </row>
    <row r="14" spans="1:13" ht="15.75" x14ac:dyDescent="0.25">
      <c r="A14" s="13" t="s">
        <v>13</v>
      </c>
      <c r="B14" s="14" t="s">
        <v>14</v>
      </c>
      <c r="C14" s="7">
        <f t="shared" si="5"/>
        <v>14.191415958276693</v>
      </c>
      <c r="D14" s="8">
        <f t="shared" si="6"/>
        <v>4.0838959640735588</v>
      </c>
      <c r="E14" s="7">
        <v>14.191415958276693</v>
      </c>
      <c r="F14" s="8">
        <f t="shared" si="7"/>
        <v>4.0838959640735588</v>
      </c>
      <c r="G14" s="7">
        <v>0</v>
      </c>
      <c r="H14" s="8">
        <f t="shared" si="7"/>
        <v>0</v>
      </c>
      <c r="I14" s="7">
        <v>0</v>
      </c>
      <c r="J14" s="8">
        <f t="shared" si="8"/>
        <v>0</v>
      </c>
    </row>
    <row r="15" spans="1:13" ht="31.5" x14ac:dyDescent="0.25">
      <c r="A15" s="13" t="s">
        <v>15</v>
      </c>
      <c r="B15" s="14" t="s">
        <v>16</v>
      </c>
      <c r="C15" s="7">
        <f t="shared" si="5"/>
        <v>17.767391384314863</v>
      </c>
      <c r="D15" s="8">
        <f t="shared" si="6"/>
        <v>5.1129625246591663</v>
      </c>
      <c r="E15" s="7">
        <v>17.767391384314863</v>
      </c>
      <c r="F15" s="8">
        <f t="shared" si="7"/>
        <v>5.1129625246591663</v>
      </c>
      <c r="G15" s="7">
        <v>0</v>
      </c>
      <c r="H15" s="8">
        <f t="shared" si="7"/>
        <v>0</v>
      </c>
      <c r="I15" s="7">
        <v>0</v>
      </c>
      <c r="J15" s="8">
        <f t="shared" si="8"/>
        <v>0</v>
      </c>
    </row>
    <row r="16" spans="1:13" ht="15.75" x14ac:dyDescent="0.25">
      <c r="A16" s="9" t="s">
        <v>17</v>
      </c>
      <c r="B16" s="10" t="s">
        <v>18</v>
      </c>
      <c r="C16" s="15">
        <f>E16+I16+G16</f>
        <v>2213.0877988733819</v>
      </c>
      <c r="D16" s="12">
        <f>C16/$C$37*1000</f>
        <v>636.8652963546109</v>
      </c>
      <c r="E16" s="15">
        <v>2049.0056300000001</v>
      </c>
      <c r="F16" s="12">
        <f t="shared" si="7"/>
        <v>589.64699839135301</v>
      </c>
      <c r="G16" s="15">
        <v>119.11201716957126</v>
      </c>
      <c r="H16" s="12">
        <f t="shared" si="7"/>
        <v>34.277135390973527</v>
      </c>
      <c r="I16" s="15">
        <v>44.970151703810473</v>
      </c>
      <c r="J16" s="12">
        <f>I16/$I$37*1000</f>
        <v>12.941162572284213</v>
      </c>
      <c r="K16" s="48">
        <v>19.99519032526845</v>
      </c>
      <c r="L16">
        <v>0.49875214451118871</v>
      </c>
      <c r="M16" s="16">
        <f>K16+L16</f>
        <v>20.49394246977964</v>
      </c>
    </row>
    <row r="17" spans="1:13" ht="15.75" x14ac:dyDescent="0.25">
      <c r="A17" s="9" t="s">
        <v>19</v>
      </c>
      <c r="B17" s="10" t="s">
        <v>20</v>
      </c>
      <c r="C17" s="15">
        <f t="shared" ref="C17:J17" si="9">C18+C19+C20</f>
        <v>2338.6005721806687</v>
      </c>
      <c r="D17" s="17">
        <f t="shared" si="9"/>
        <v>672.98439185969062</v>
      </c>
      <c r="E17" s="15">
        <f t="shared" si="9"/>
        <v>2275.9917151704049</v>
      </c>
      <c r="F17" s="17">
        <f t="shared" si="9"/>
        <v>654.9672990473025</v>
      </c>
      <c r="G17" s="15">
        <f t="shared" ref="G17:H17" si="10">G18+G19+G20</f>
        <v>50.703887341221176</v>
      </c>
      <c r="H17" s="17">
        <f t="shared" si="10"/>
        <v>14.591172683856602</v>
      </c>
      <c r="I17" s="15">
        <f t="shared" si="9"/>
        <v>11.904969669043163</v>
      </c>
      <c r="J17" s="17">
        <f t="shared" si="9"/>
        <v>3.4259201285315162</v>
      </c>
      <c r="K17" s="49">
        <v>4.3989418715590585</v>
      </c>
      <c r="L17">
        <v>0.10972547179246152</v>
      </c>
      <c r="M17" s="16">
        <f t="shared" ref="M17:M19" si="11">K17+L17</f>
        <v>4.5086673433515196</v>
      </c>
    </row>
    <row r="18" spans="1:13" ht="15.75" x14ac:dyDescent="0.25">
      <c r="A18" s="13" t="s">
        <v>21</v>
      </c>
      <c r="B18" s="14" t="s">
        <v>22</v>
      </c>
      <c r="C18" s="7">
        <f>E18+I18+G18</f>
        <v>486.87931715214404</v>
      </c>
      <c r="D18" s="8">
        <f>C18/$C$37*1000</f>
        <v>140.11036560089556</v>
      </c>
      <c r="E18" s="7">
        <v>450.78124000000003</v>
      </c>
      <c r="F18" s="8">
        <f t="shared" si="7"/>
        <v>129.72234004897888</v>
      </c>
      <c r="G18" s="7">
        <v>26.20464377730568</v>
      </c>
      <c r="H18" s="8">
        <f t="shared" si="7"/>
        <v>7.540969786014176</v>
      </c>
      <c r="I18" s="7">
        <v>9.8934333748383043</v>
      </c>
      <c r="J18" s="8">
        <f>I18/$I$37*1000</f>
        <v>2.8470557659025268</v>
      </c>
      <c r="K18" s="49">
        <v>3.1479939446914882</v>
      </c>
      <c r="L18">
        <v>0</v>
      </c>
      <c r="M18" s="16">
        <f t="shared" si="11"/>
        <v>3.1479939446914882</v>
      </c>
    </row>
    <row r="19" spans="1:13" ht="15.75" x14ac:dyDescent="0.25">
      <c r="A19" s="13" t="s">
        <v>23</v>
      </c>
      <c r="B19" s="14" t="s">
        <v>24</v>
      </c>
      <c r="C19" s="7">
        <f t="shared" ref="C19:C20" si="12">E19+I19+G19</f>
        <v>1789.5229906939458</v>
      </c>
      <c r="D19" s="8">
        <f t="shared" ref="D19:D20" si="13">C19/$C$37*1000</f>
        <v>514.97509063213374</v>
      </c>
      <c r="E19" s="7">
        <v>1766.8319799999999</v>
      </c>
      <c r="F19" s="8">
        <f t="shared" si="7"/>
        <v>508.44524700932669</v>
      </c>
      <c r="G19" s="7">
        <v>22.691010693945749</v>
      </c>
      <c r="H19" s="8">
        <f t="shared" si="7"/>
        <v>6.5298436228070313</v>
      </c>
      <c r="I19" s="7">
        <v>0</v>
      </c>
      <c r="J19" s="8">
        <f t="shared" ref="J19:J20" si="14">I19/$I$37*1000</f>
        <v>0</v>
      </c>
      <c r="K19" s="49">
        <v>0.92575644196121698</v>
      </c>
      <c r="L19">
        <v>3.9934013224396242E-2</v>
      </c>
      <c r="M19" s="16">
        <f t="shared" si="11"/>
        <v>0.96569045518561325</v>
      </c>
    </row>
    <row r="20" spans="1:13" ht="15.75" x14ac:dyDescent="0.25">
      <c r="A20" s="13" t="s">
        <v>25</v>
      </c>
      <c r="B20" s="14" t="s">
        <v>26</v>
      </c>
      <c r="C20" s="7">
        <f t="shared" si="12"/>
        <v>62.198264334579292</v>
      </c>
      <c r="D20" s="8">
        <f t="shared" si="13"/>
        <v>17.89893562666132</v>
      </c>
      <c r="E20" s="7">
        <v>58.37849517040469</v>
      </c>
      <c r="F20" s="8">
        <f t="shared" si="7"/>
        <v>16.79971198899694</v>
      </c>
      <c r="G20" s="7">
        <v>1.8082328699697447</v>
      </c>
      <c r="H20" s="8">
        <f t="shared" si="7"/>
        <v>0.52035927503539448</v>
      </c>
      <c r="I20" s="7">
        <v>2.0115362942048591</v>
      </c>
      <c r="J20" s="8">
        <f t="shared" si="14"/>
        <v>0.57886436262898933</v>
      </c>
    </row>
    <row r="21" spans="1:13" ht="15.75" x14ac:dyDescent="0.25">
      <c r="A21" s="18" t="s">
        <v>27</v>
      </c>
      <c r="B21" s="19" t="s">
        <v>28</v>
      </c>
      <c r="C21" s="20">
        <f t="shared" ref="C21:J21" si="15">C22+C23+C24</f>
        <v>2807.2801967276396</v>
      </c>
      <c r="D21" s="21">
        <f t="shared" si="15"/>
        <v>807.85739063290907</v>
      </c>
      <c r="E21" s="20">
        <f t="shared" si="15"/>
        <v>2745.0548377527261</v>
      </c>
      <c r="F21" s="21">
        <f t="shared" si="15"/>
        <v>789.95065792013361</v>
      </c>
      <c r="G21" s="20">
        <f t="shared" ref="G21:H21" si="16">G22+G23+G24</f>
        <v>46.613471250764825</v>
      </c>
      <c r="H21" s="21">
        <f t="shared" si="16"/>
        <v>13.4140643662434</v>
      </c>
      <c r="I21" s="20">
        <f t="shared" si="15"/>
        <v>15.611887724148843</v>
      </c>
      <c r="J21" s="21">
        <f t="shared" si="15"/>
        <v>4.4926683465321551</v>
      </c>
    </row>
    <row r="22" spans="1:13" ht="15.75" x14ac:dyDescent="0.25">
      <c r="A22" s="18" t="s">
        <v>29</v>
      </c>
      <c r="B22" s="22" t="s">
        <v>30</v>
      </c>
      <c r="C22" s="23">
        <f>E22+I22+G22</f>
        <v>1600.6361201195195</v>
      </c>
      <c r="D22" s="24">
        <f>C22/$C$37*1000</f>
        <v>460.61868738996873</v>
      </c>
      <c r="E22" s="23">
        <v>1565.1568839254444</v>
      </c>
      <c r="F22" s="24">
        <f t="shared" si="7"/>
        <v>450.40874710441949</v>
      </c>
      <c r="G22" s="23">
        <v>26.577755172105359</v>
      </c>
      <c r="H22" s="24">
        <f t="shared" si="7"/>
        <v>7.6483408985128971</v>
      </c>
      <c r="I22" s="23">
        <v>8.9014810219699534</v>
      </c>
      <c r="J22" s="24">
        <f>I22/$I$37*1000</f>
        <v>2.5615993870364213</v>
      </c>
      <c r="K22">
        <v>19.902599784813479</v>
      </c>
      <c r="L22">
        <v>0.10091064789836701</v>
      </c>
      <c r="M22">
        <f>K22+L22</f>
        <v>20.003510432711845</v>
      </c>
    </row>
    <row r="23" spans="1:13" ht="15.75" x14ac:dyDescent="0.25">
      <c r="A23" s="18" t="s">
        <v>31</v>
      </c>
      <c r="B23" s="22" t="s">
        <v>22</v>
      </c>
      <c r="C23" s="23">
        <f t="shared" ref="C23:C24" si="17">E23+I23+G23</f>
        <v>352.13994642629433</v>
      </c>
      <c r="D23" s="24">
        <f t="shared" ref="D23:D24" si="18">C23/$C$37*1000</f>
        <v>101.33611122579313</v>
      </c>
      <c r="E23" s="23">
        <v>344.33451446359777</v>
      </c>
      <c r="F23" s="24">
        <f t="shared" si="7"/>
        <v>99.089924362972283</v>
      </c>
      <c r="G23" s="23">
        <v>5.8471061378631797</v>
      </c>
      <c r="H23" s="24">
        <f t="shared" si="7"/>
        <v>1.6826349976728374</v>
      </c>
      <c r="I23" s="23">
        <v>1.9583258248333897</v>
      </c>
      <c r="J23" s="24">
        <f t="shared" ref="J23:J24" si="19">I23/$I$37*1000</f>
        <v>0.5635518651480127</v>
      </c>
      <c r="K23">
        <v>4.378571952658965</v>
      </c>
      <c r="L23">
        <v>2.2200342537640746E-2</v>
      </c>
      <c r="M23">
        <f t="shared" ref="M23:M24" si="20">K23+L23</f>
        <v>4.4007722951966057</v>
      </c>
    </row>
    <row r="24" spans="1:13" ht="15.75" x14ac:dyDescent="0.25">
      <c r="A24" s="18" t="s">
        <v>32</v>
      </c>
      <c r="B24" s="22" t="s">
        <v>33</v>
      </c>
      <c r="C24" s="23">
        <f t="shared" si="17"/>
        <v>854.50413018182587</v>
      </c>
      <c r="D24" s="24">
        <f t="shared" si="18"/>
        <v>245.90259201714719</v>
      </c>
      <c r="E24" s="23">
        <v>835.5634393636841</v>
      </c>
      <c r="F24" s="24">
        <f t="shared" si="7"/>
        <v>240.45198645274181</v>
      </c>
      <c r="G24" s="23">
        <v>14.188609940796285</v>
      </c>
      <c r="H24" s="24">
        <f t="shared" si="7"/>
        <v>4.0830884700576657</v>
      </c>
      <c r="I24" s="23">
        <v>4.7520808773455006</v>
      </c>
      <c r="J24" s="24">
        <f t="shared" si="19"/>
        <v>1.3675170943477213</v>
      </c>
      <c r="K24">
        <v>9.6939338643731077</v>
      </c>
      <c r="L24">
        <v>4.9150420423176834E-2</v>
      </c>
      <c r="M24">
        <f t="shared" si="20"/>
        <v>9.743084284796284</v>
      </c>
    </row>
    <row r="25" spans="1:13" ht="15.75" x14ac:dyDescent="0.25">
      <c r="A25" s="25">
        <v>2</v>
      </c>
      <c r="B25" s="19" t="s">
        <v>34</v>
      </c>
      <c r="C25" s="26">
        <f>C26+C27+C28</f>
        <v>762.32335955353858</v>
      </c>
      <c r="D25" s="27">
        <f t="shared" ref="D25" si="21">D26+D27+D28</f>
        <v>219.37552253790352</v>
      </c>
      <c r="E25" s="26">
        <f>E26+E27+E28</f>
        <v>745.42592097278146</v>
      </c>
      <c r="F25" s="27">
        <f t="shared" ref="F25:H25" si="22">F26+F27+F28</f>
        <v>214.51290830504479</v>
      </c>
      <c r="G25" s="26">
        <f>G26+G27+G28</f>
        <v>12.657994754409213</v>
      </c>
      <c r="H25" s="27">
        <f t="shared" si="22"/>
        <v>3.6426198656130016</v>
      </c>
      <c r="I25" s="26">
        <f>I26+I27+I28</f>
        <v>4.2394438263479302</v>
      </c>
      <c r="J25" s="27">
        <f t="shared" ref="J25" si="23">J26+J27+J28</f>
        <v>1.2199943672457401</v>
      </c>
    </row>
    <row r="26" spans="1:13" ht="15.75" x14ac:dyDescent="0.25">
      <c r="A26" s="18" t="s">
        <v>35</v>
      </c>
      <c r="B26" s="22" t="s">
        <v>30</v>
      </c>
      <c r="C26" s="23">
        <f>E26+I26+G26</f>
        <v>467.05020006869415</v>
      </c>
      <c r="D26" s="24">
        <f>C26/$C$37*1000</f>
        <v>134.4040955946941</v>
      </c>
      <c r="E26" s="23">
        <v>456.69770073768444</v>
      </c>
      <c r="F26" s="24">
        <f t="shared" si="7"/>
        <v>131.42493337717576</v>
      </c>
      <c r="G26" s="23">
        <v>7.7551329215172826</v>
      </c>
      <c r="H26" s="24">
        <f t="shared" si="7"/>
        <v>2.2317121936354223</v>
      </c>
      <c r="I26" s="23">
        <v>2.5973664094924427</v>
      </c>
      <c r="J26" s="24">
        <f>I26/$I$37*1000</f>
        <v>0.74745002388292348</v>
      </c>
      <c r="K26">
        <v>4.400233571700813</v>
      </c>
      <c r="L26">
        <v>2.2310171807970965E-2</v>
      </c>
      <c r="M26">
        <f>K26+L26</f>
        <v>4.4225437435087835</v>
      </c>
    </row>
    <row r="27" spans="1:13" ht="15.75" x14ac:dyDescent="0.25">
      <c r="A27" s="18" t="s">
        <v>36</v>
      </c>
      <c r="B27" s="22" t="s">
        <v>37</v>
      </c>
      <c r="C27" s="23">
        <f t="shared" ref="C27:C28" si="24">E27+I27+G27</f>
        <v>102.75104401511273</v>
      </c>
      <c r="D27" s="24">
        <f t="shared" ref="D27:D28" si="25">C27/$C$37*1000</f>
        <v>29.568901030832706</v>
      </c>
      <c r="E27" s="23">
        <v>100.47349416229058</v>
      </c>
      <c r="F27" s="24">
        <f t="shared" si="7"/>
        <v>28.913485342978667</v>
      </c>
      <c r="G27" s="23">
        <v>1.7061292427338022</v>
      </c>
      <c r="H27" s="24">
        <f t="shared" si="7"/>
        <v>0.49097668259979282</v>
      </c>
      <c r="I27" s="23">
        <v>0.57142061008833744</v>
      </c>
      <c r="J27" s="24">
        <f t="shared" ref="J27:J28" si="26">I27/$I$37*1000</f>
        <v>0.16443900525424321</v>
      </c>
      <c r="K27">
        <v>0.96805138577417882</v>
      </c>
      <c r="L27">
        <v>4.9082377977536116E-3</v>
      </c>
      <c r="M27">
        <f t="shared" ref="M27:M28" si="27">K27+L27</f>
        <v>0.97295962357193244</v>
      </c>
    </row>
    <row r="28" spans="1:13" ht="15.75" x14ac:dyDescent="0.25">
      <c r="A28" s="18" t="s">
        <v>38</v>
      </c>
      <c r="B28" s="22" t="s">
        <v>33</v>
      </c>
      <c r="C28" s="23">
        <f t="shared" si="24"/>
        <v>192.52211546973169</v>
      </c>
      <c r="D28" s="24">
        <f t="shared" si="25"/>
        <v>55.40252591237671</v>
      </c>
      <c r="E28" s="23">
        <v>188.25472607280642</v>
      </c>
      <c r="F28" s="24">
        <f t="shared" si="7"/>
        <v>54.174489584890352</v>
      </c>
      <c r="G28" s="23">
        <v>3.1967325901581267</v>
      </c>
      <c r="H28" s="24">
        <f t="shared" si="7"/>
        <v>0.9199309893777865</v>
      </c>
      <c r="I28" s="23">
        <v>1.0706568067671496</v>
      </c>
      <c r="J28" s="24">
        <f t="shared" si="26"/>
        <v>0.30810533810857349</v>
      </c>
      <c r="K28">
        <v>2.2839281597210119</v>
      </c>
      <c r="L28">
        <v>1.15800283803442E-2</v>
      </c>
      <c r="M28">
        <f t="shared" si="27"/>
        <v>2.2955081881013562</v>
      </c>
    </row>
    <row r="29" spans="1:13" ht="15.75" x14ac:dyDescent="0.25">
      <c r="A29" s="28">
        <v>3</v>
      </c>
      <c r="B29" s="19" t="s">
        <v>39</v>
      </c>
      <c r="C29" s="26">
        <f>C10+C25</f>
        <v>13020.152145375003</v>
      </c>
      <c r="D29" s="27">
        <f>C29/C37*1000</f>
        <v>3746.838719578875</v>
      </c>
      <c r="E29" s="26">
        <f>E10+E25</f>
        <v>12714.338321935687</v>
      </c>
      <c r="F29" s="27">
        <f>E29/E37*1000</f>
        <v>3345.3678969882722</v>
      </c>
      <c r="G29" s="26">
        <f>G10+G25</f>
        <v>229.08737051596648</v>
      </c>
      <c r="H29" s="27">
        <f>G29/G37*1000</f>
        <v>65.924992306686519</v>
      </c>
      <c r="I29" s="26">
        <f>I10+I25</f>
        <v>76.726452923350394</v>
      </c>
      <c r="J29" s="27">
        <f>I29/I37*1000</f>
        <v>22.079745414593621</v>
      </c>
    </row>
    <row r="30" spans="1:13" ht="15.75" x14ac:dyDescent="0.25">
      <c r="A30" s="28">
        <v>4</v>
      </c>
      <c r="B30" s="22" t="s">
        <v>40</v>
      </c>
      <c r="C30" s="23">
        <f>E30+I30+G30</f>
        <v>609.34309051999992</v>
      </c>
      <c r="D30" s="24">
        <f>C30/C37*1000</f>
        <v>175.35204347663432</v>
      </c>
      <c r="E30" s="23">
        <f>E31+E32</f>
        <v>595.03099999999995</v>
      </c>
      <c r="F30" s="24">
        <f>E30/E37*1000</f>
        <v>156.56320877339775</v>
      </c>
      <c r="G30" s="23">
        <f>G31+G32</f>
        <v>10.72129032</v>
      </c>
      <c r="H30" s="24">
        <f>G30/G37*1000</f>
        <v>3.085290037036291</v>
      </c>
      <c r="I30" s="23">
        <f>I31+I32</f>
        <v>3.5908002000000003</v>
      </c>
      <c r="J30" s="24">
        <f>I30/I37*1000</f>
        <v>1.0333327194191606</v>
      </c>
    </row>
    <row r="31" spans="1:13" ht="15.75" x14ac:dyDescent="0.25">
      <c r="A31" s="18" t="s">
        <v>41</v>
      </c>
      <c r="B31" s="22" t="s">
        <v>42</v>
      </c>
      <c r="C31" s="23">
        <f t="shared" ref="C31:C33" si="28">E31+I31+G31</f>
        <v>114.57730691999998</v>
      </c>
      <c r="D31" s="24">
        <f>C31/$C$37*1000</f>
        <v>32.972171535293825</v>
      </c>
      <c r="E31" s="23">
        <v>111.88614459999999</v>
      </c>
      <c r="F31" s="24">
        <f>E31/$C$37*1000</f>
        <v>32.197729649464598</v>
      </c>
      <c r="G31" s="23">
        <v>2.0159691199999998</v>
      </c>
      <c r="H31" s="24">
        <f>G31/$C$37*1000</f>
        <v>0.58014000696408885</v>
      </c>
      <c r="I31" s="23">
        <v>0.67519320000000005</v>
      </c>
      <c r="J31" s="24">
        <f>I31/$I$37*1000</f>
        <v>0.1943018788651413</v>
      </c>
    </row>
    <row r="32" spans="1:13" ht="15.75" x14ac:dyDescent="0.25">
      <c r="A32" s="18" t="s">
        <v>43</v>
      </c>
      <c r="B32" s="22" t="s">
        <v>44</v>
      </c>
      <c r="C32" s="23">
        <f t="shared" si="28"/>
        <v>494.76578360000002</v>
      </c>
      <c r="D32" s="24">
        <f>C32/$C$37*1000</f>
        <v>142.37987194134053</v>
      </c>
      <c r="E32" s="23">
        <v>483.14485539999998</v>
      </c>
      <c r="F32" s="24">
        <f>E32/$C$37*1000</f>
        <v>139.03569107071428</v>
      </c>
      <c r="G32" s="23">
        <v>8.7053212000000002</v>
      </c>
      <c r="H32" s="24">
        <f>G32/$C$37*1000</f>
        <v>2.5051500300722025</v>
      </c>
      <c r="I32" s="23">
        <v>2.9156070000000001</v>
      </c>
      <c r="J32" s="24">
        <f>I32/$I$37*1000</f>
        <v>0.83903084055401922</v>
      </c>
    </row>
    <row r="33" spans="1:10" ht="15.75" x14ac:dyDescent="0.25">
      <c r="A33" s="29">
        <v>5</v>
      </c>
      <c r="B33" s="22" t="s">
        <v>45</v>
      </c>
      <c r="C33" s="23">
        <f t="shared" si="28"/>
        <v>13629.495235895003</v>
      </c>
      <c r="D33" s="24" t="s">
        <v>46</v>
      </c>
      <c r="E33" s="23">
        <f>E29+E30</f>
        <v>13309.369321935686</v>
      </c>
      <c r="F33" s="24" t="s">
        <v>46</v>
      </c>
      <c r="G33" s="23">
        <f>G29+G30</f>
        <v>239.80866083596649</v>
      </c>
      <c r="H33" s="24" t="s">
        <v>46</v>
      </c>
      <c r="I33" s="23">
        <f>I29+I30</f>
        <v>80.317253123350397</v>
      </c>
      <c r="J33" s="24" t="s">
        <v>46</v>
      </c>
    </row>
    <row r="34" spans="1:10" s="30" customFormat="1" ht="15.75" x14ac:dyDescent="0.25">
      <c r="A34" s="28">
        <v>6</v>
      </c>
      <c r="B34" s="19" t="s">
        <v>47</v>
      </c>
      <c r="C34" s="54" t="s">
        <v>46</v>
      </c>
      <c r="D34" s="27">
        <f>D29+D30</f>
        <v>3922.1907630555093</v>
      </c>
      <c r="E34" s="26" t="s">
        <v>46</v>
      </c>
      <c r="F34" s="27">
        <f>F29+F30</f>
        <v>3501.9311057616701</v>
      </c>
      <c r="G34" s="27" t="s">
        <v>46</v>
      </c>
      <c r="H34" s="27">
        <f>H29+H30</f>
        <v>69.010282343722807</v>
      </c>
      <c r="I34" s="50"/>
      <c r="J34" s="27">
        <f>J29+J30</f>
        <v>23.113078134012781</v>
      </c>
    </row>
    <row r="35" spans="1:10" s="32" customFormat="1" ht="15.75" x14ac:dyDescent="0.25">
      <c r="A35" s="29">
        <v>7</v>
      </c>
      <c r="B35" s="22" t="s">
        <v>48</v>
      </c>
      <c r="C35" s="54" t="s">
        <v>46</v>
      </c>
      <c r="D35" s="24">
        <v>784.44</v>
      </c>
      <c r="E35" s="31" t="s">
        <v>46</v>
      </c>
      <c r="F35" s="24">
        <v>700.39</v>
      </c>
      <c r="G35" s="24" t="s">
        <v>46</v>
      </c>
      <c r="H35" s="24">
        <v>13.8</v>
      </c>
      <c r="I35" s="51"/>
      <c r="J35" s="31">
        <v>4.62</v>
      </c>
    </row>
    <row r="36" spans="1:10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4706.6307630555093</v>
      </c>
      <c r="E36" s="33" t="s">
        <v>46</v>
      </c>
      <c r="F36" s="27">
        <f>F34+F35</f>
        <v>4202.32110576167</v>
      </c>
      <c r="G36" s="27" t="s">
        <v>46</v>
      </c>
      <c r="H36" s="27">
        <f>H34+H35</f>
        <v>82.810282343722804</v>
      </c>
      <c r="I36" s="50"/>
      <c r="J36" s="27">
        <f>J34+J35</f>
        <v>27.733078134012782</v>
      </c>
    </row>
    <row r="37" spans="1:10" s="38" customFormat="1" ht="31.5" x14ac:dyDescent="0.25">
      <c r="A37" s="34">
        <v>9</v>
      </c>
      <c r="B37" s="35" t="s">
        <v>90</v>
      </c>
      <c r="C37" s="59">
        <v>3474.97</v>
      </c>
      <c r="D37" s="54" t="s">
        <v>46</v>
      </c>
      <c r="E37" s="57">
        <v>3800.58</v>
      </c>
      <c r="F37" s="37"/>
      <c r="G37" s="37">
        <v>3474.97</v>
      </c>
      <c r="H37" s="37"/>
      <c r="I37" s="58">
        <v>3474.97</v>
      </c>
      <c r="J37" s="52"/>
    </row>
    <row r="38" spans="1:10" ht="15" x14ac:dyDescent="0.25">
      <c r="A38" s="39"/>
      <c r="B38" s="39"/>
      <c r="C38" s="39"/>
      <c r="D38" s="39"/>
      <c r="E38" s="39"/>
      <c r="F38" s="39"/>
      <c r="G38" s="39"/>
      <c r="H38" s="39"/>
    </row>
    <row r="39" spans="1:10" ht="15" x14ac:dyDescent="0.25">
      <c r="A39" s="39"/>
      <c r="B39" s="39"/>
      <c r="C39" s="39"/>
      <c r="D39" s="39"/>
      <c r="E39" s="39"/>
      <c r="F39" s="39"/>
      <c r="G39" s="39"/>
      <c r="H39" s="39"/>
    </row>
    <row r="40" spans="1:10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  <c r="G40" s="60"/>
      <c r="H40" s="60"/>
    </row>
    <row r="41" spans="1:10" ht="15.75" x14ac:dyDescent="0.25">
      <c r="A41" s="39"/>
      <c r="B41" s="40" t="s">
        <v>52</v>
      </c>
      <c r="C41" s="71"/>
      <c r="D41" s="71"/>
      <c r="E41" s="40"/>
      <c r="F41" s="40"/>
      <c r="G41" s="40"/>
      <c r="H41" s="40"/>
    </row>
    <row r="42" spans="1:10" ht="15.75" x14ac:dyDescent="0.25">
      <c r="A42" s="39"/>
      <c r="B42" s="40"/>
      <c r="C42" s="71"/>
      <c r="D42" s="71"/>
      <c r="E42" s="40"/>
      <c r="F42" s="40"/>
      <c r="G42" s="40"/>
      <c r="H42" s="40"/>
    </row>
    <row r="43" spans="1:10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  <c r="G43" s="61"/>
      <c r="H43" s="61"/>
    </row>
    <row r="44" spans="1:10" ht="17.25" x14ac:dyDescent="0.3">
      <c r="A44" s="43"/>
      <c r="B44" s="44"/>
      <c r="C44" s="44"/>
      <c r="D44" s="44"/>
      <c r="E44" s="44"/>
      <c r="F44" s="44"/>
      <c r="G44" s="44"/>
      <c r="H44" s="44"/>
    </row>
    <row r="45" spans="1:10" ht="17.25" x14ac:dyDescent="0.3">
      <c r="A45" s="43"/>
      <c r="B45" s="44"/>
      <c r="C45" s="44"/>
      <c r="D45" s="44"/>
      <c r="E45" s="44"/>
      <c r="F45" s="44"/>
      <c r="G45" s="44"/>
      <c r="H45" s="44"/>
    </row>
    <row r="46" spans="1:10" ht="17.25" x14ac:dyDescent="0.3">
      <c r="A46" s="43"/>
      <c r="B46" s="44"/>
      <c r="C46" s="44"/>
      <c r="D46" s="44"/>
      <c r="E46" s="44"/>
      <c r="F46" s="44"/>
      <c r="G46" s="44"/>
      <c r="H46" s="44"/>
    </row>
    <row r="47" spans="1:10" ht="17.25" x14ac:dyDescent="0.3">
      <c r="A47" s="45"/>
      <c r="B47" s="44"/>
      <c r="C47" s="44"/>
      <c r="D47" s="44"/>
      <c r="E47" s="44"/>
      <c r="F47" s="44"/>
      <c r="G47" s="44"/>
      <c r="H47" s="44"/>
    </row>
    <row r="48" spans="1:10" ht="17.25" x14ac:dyDescent="0.3">
      <c r="A48" s="45"/>
      <c r="B48" s="44"/>
      <c r="C48" s="44"/>
      <c r="D48" s="44"/>
      <c r="E48" s="44"/>
      <c r="F48" s="44"/>
      <c r="G48" s="44"/>
      <c r="H48" s="44"/>
    </row>
    <row r="49" spans="1:8" ht="17.25" x14ac:dyDescent="0.3">
      <c r="A49" s="46"/>
      <c r="B49" s="44"/>
      <c r="C49" s="44"/>
      <c r="D49" s="44"/>
      <c r="E49" s="44"/>
      <c r="F49" s="44"/>
      <c r="G49" s="44"/>
      <c r="H49" s="44"/>
    </row>
    <row r="50" spans="1:8" ht="17.25" x14ac:dyDescent="0.3">
      <c r="A50" s="46"/>
      <c r="B50" s="47"/>
      <c r="C50" s="47"/>
      <c r="D50" s="47"/>
      <c r="E50" s="47"/>
      <c r="F50" s="47"/>
      <c r="G50" s="47"/>
      <c r="H50" s="47"/>
    </row>
    <row r="51" spans="1:8" ht="15.75" x14ac:dyDescent="0.25">
      <c r="A51" s="45"/>
      <c r="B51" s="43"/>
      <c r="C51" s="43"/>
      <c r="D51" s="43"/>
      <c r="E51" s="43"/>
      <c r="F51" s="43"/>
      <c r="G51" s="43"/>
      <c r="H51" s="43"/>
    </row>
    <row r="52" spans="1:8" ht="15.75" x14ac:dyDescent="0.25">
      <c r="A52" s="45"/>
    </row>
    <row r="53" spans="1:8" ht="15.75" x14ac:dyDescent="0.25">
      <c r="A53" s="45"/>
    </row>
    <row r="54" spans="1:8" ht="15.75" x14ac:dyDescent="0.25">
      <c r="A54" s="43"/>
    </row>
  </sheetData>
  <mergeCells count="15">
    <mergeCell ref="I8:J8"/>
    <mergeCell ref="E40:F40"/>
    <mergeCell ref="E43:F43"/>
    <mergeCell ref="G8:H8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63" header="0.3" footer="0.3"/>
  <pageSetup paperSize="9" orientation="portrait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54"/>
  <sheetViews>
    <sheetView workbookViewId="0">
      <selection activeCell="S9" sqref="S9"/>
    </sheetView>
  </sheetViews>
  <sheetFormatPr defaultRowHeight="29.25" customHeight="1" x14ac:dyDescent="0.25"/>
  <cols>
    <col min="1" max="1" width="5.85546875" customWidth="1"/>
    <col min="2" max="2" width="55.42578125" customWidth="1"/>
    <col min="3" max="3" width="12.85546875" customWidth="1"/>
    <col min="4" max="4" width="11.5703125" customWidth="1"/>
    <col min="5" max="5" width="15.7109375" hidden="1" customWidth="1"/>
    <col min="6" max="8" width="15" hidden="1" customWidth="1"/>
    <col min="9" max="9" width="10.7109375" hidden="1" customWidth="1"/>
    <col min="10" max="15" width="0" hidden="1" customWidth="1"/>
    <col min="235" max="235" width="5" customWidth="1"/>
    <col min="236" max="236" width="28" customWidth="1"/>
    <col min="241" max="241" width="10" bestFit="1" customWidth="1"/>
    <col min="253" max="253" width="10" bestFit="1" customWidth="1"/>
    <col min="257" max="257" width="10" bestFit="1" customWidth="1"/>
    <col min="261" max="261" width="10" bestFit="1" customWidth="1"/>
    <col min="491" max="491" width="5" customWidth="1"/>
    <col min="492" max="492" width="28" customWidth="1"/>
    <col min="497" max="497" width="10" bestFit="1" customWidth="1"/>
    <col min="509" max="509" width="10" bestFit="1" customWidth="1"/>
    <col min="513" max="513" width="10" bestFit="1" customWidth="1"/>
    <col min="517" max="517" width="10" bestFit="1" customWidth="1"/>
    <col min="747" max="747" width="5" customWidth="1"/>
    <col min="748" max="748" width="28" customWidth="1"/>
    <col min="753" max="753" width="10" bestFit="1" customWidth="1"/>
    <col min="765" max="765" width="10" bestFit="1" customWidth="1"/>
    <col min="769" max="769" width="10" bestFit="1" customWidth="1"/>
    <col min="773" max="773" width="10" bestFit="1" customWidth="1"/>
    <col min="1003" max="1003" width="5" customWidth="1"/>
    <col min="1004" max="1004" width="28" customWidth="1"/>
    <col min="1009" max="1009" width="10" bestFit="1" customWidth="1"/>
    <col min="1021" max="1021" width="10" bestFit="1" customWidth="1"/>
    <col min="1025" max="1025" width="10" bestFit="1" customWidth="1"/>
    <col min="1029" max="1029" width="10" bestFit="1" customWidth="1"/>
    <col min="1259" max="1259" width="5" customWidth="1"/>
    <col min="1260" max="1260" width="28" customWidth="1"/>
    <col min="1265" max="1265" width="10" bestFit="1" customWidth="1"/>
    <col min="1277" max="1277" width="10" bestFit="1" customWidth="1"/>
    <col min="1281" max="1281" width="10" bestFit="1" customWidth="1"/>
    <col min="1285" max="1285" width="10" bestFit="1" customWidth="1"/>
    <col min="1515" max="1515" width="5" customWidth="1"/>
    <col min="1516" max="1516" width="28" customWidth="1"/>
    <col min="1521" max="1521" width="10" bestFit="1" customWidth="1"/>
    <col min="1533" max="1533" width="10" bestFit="1" customWidth="1"/>
    <col min="1537" max="1537" width="10" bestFit="1" customWidth="1"/>
    <col min="1541" max="1541" width="10" bestFit="1" customWidth="1"/>
    <col min="1771" max="1771" width="5" customWidth="1"/>
    <col min="1772" max="1772" width="28" customWidth="1"/>
    <col min="1777" max="1777" width="10" bestFit="1" customWidth="1"/>
    <col min="1789" max="1789" width="10" bestFit="1" customWidth="1"/>
    <col min="1793" max="1793" width="10" bestFit="1" customWidth="1"/>
    <col min="1797" max="1797" width="10" bestFit="1" customWidth="1"/>
    <col min="2027" max="2027" width="5" customWidth="1"/>
    <col min="2028" max="2028" width="28" customWidth="1"/>
    <col min="2033" max="2033" width="10" bestFit="1" customWidth="1"/>
    <col min="2045" max="2045" width="10" bestFit="1" customWidth="1"/>
    <col min="2049" max="2049" width="10" bestFit="1" customWidth="1"/>
    <col min="2053" max="2053" width="10" bestFit="1" customWidth="1"/>
    <col min="2283" max="2283" width="5" customWidth="1"/>
    <col min="2284" max="2284" width="28" customWidth="1"/>
    <col min="2289" max="2289" width="10" bestFit="1" customWidth="1"/>
    <col min="2301" max="2301" width="10" bestFit="1" customWidth="1"/>
    <col min="2305" max="2305" width="10" bestFit="1" customWidth="1"/>
    <col min="2309" max="2309" width="10" bestFit="1" customWidth="1"/>
    <col min="2539" max="2539" width="5" customWidth="1"/>
    <col min="2540" max="2540" width="28" customWidth="1"/>
    <col min="2545" max="2545" width="10" bestFit="1" customWidth="1"/>
    <col min="2557" max="2557" width="10" bestFit="1" customWidth="1"/>
    <col min="2561" max="2561" width="10" bestFit="1" customWidth="1"/>
    <col min="2565" max="2565" width="10" bestFit="1" customWidth="1"/>
    <col min="2795" max="2795" width="5" customWidth="1"/>
    <col min="2796" max="2796" width="28" customWidth="1"/>
    <col min="2801" max="2801" width="10" bestFit="1" customWidth="1"/>
    <col min="2813" max="2813" width="10" bestFit="1" customWidth="1"/>
    <col min="2817" max="2817" width="10" bestFit="1" customWidth="1"/>
    <col min="2821" max="2821" width="10" bestFit="1" customWidth="1"/>
    <col min="3051" max="3051" width="5" customWidth="1"/>
    <col min="3052" max="3052" width="28" customWidth="1"/>
    <col min="3057" max="3057" width="10" bestFit="1" customWidth="1"/>
    <col min="3069" max="3069" width="10" bestFit="1" customWidth="1"/>
    <col min="3073" max="3073" width="10" bestFit="1" customWidth="1"/>
    <col min="3077" max="3077" width="10" bestFit="1" customWidth="1"/>
    <col min="3307" max="3307" width="5" customWidth="1"/>
    <col min="3308" max="3308" width="28" customWidth="1"/>
    <col min="3313" max="3313" width="10" bestFit="1" customWidth="1"/>
    <col min="3325" max="3325" width="10" bestFit="1" customWidth="1"/>
    <col min="3329" max="3329" width="10" bestFit="1" customWidth="1"/>
    <col min="3333" max="3333" width="10" bestFit="1" customWidth="1"/>
    <col min="3563" max="3563" width="5" customWidth="1"/>
    <col min="3564" max="3564" width="28" customWidth="1"/>
    <col min="3569" max="3569" width="10" bestFit="1" customWidth="1"/>
    <col min="3581" max="3581" width="10" bestFit="1" customWidth="1"/>
    <col min="3585" max="3585" width="10" bestFit="1" customWidth="1"/>
    <col min="3589" max="3589" width="10" bestFit="1" customWidth="1"/>
    <col min="3819" max="3819" width="5" customWidth="1"/>
    <col min="3820" max="3820" width="28" customWidth="1"/>
    <col min="3825" max="3825" width="10" bestFit="1" customWidth="1"/>
    <col min="3837" max="3837" width="10" bestFit="1" customWidth="1"/>
    <col min="3841" max="3841" width="10" bestFit="1" customWidth="1"/>
    <col min="3845" max="3845" width="10" bestFit="1" customWidth="1"/>
    <col min="4075" max="4075" width="5" customWidth="1"/>
    <col min="4076" max="4076" width="28" customWidth="1"/>
    <col min="4081" max="4081" width="10" bestFit="1" customWidth="1"/>
    <col min="4093" max="4093" width="10" bestFit="1" customWidth="1"/>
    <col min="4097" max="4097" width="10" bestFit="1" customWidth="1"/>
    <col min="4101" max="4101" width="10" bestFit="1" customWidth="1"/>
    <col min="4331" max="4331" width="5" customWidth="1"/>
    <col min="4332" max="4332" width="28" customWidth="1"/>
    <col min="4337" max="4337" width="10" bestFit="1" customWidth="1"/>
    <col min="4349" max="4349" width="10" bestFit="1" customWidth="1"/>
    <col min="4353" max="4353" width="10" bestFit="1" customWidth="1"/>
    <col min="4357" max="4357" width="10" bestFit="1" customWidth="1"/>
    <col min="4587" max="4587" width="5" customWidth="1"/>
    <col min="4588" max="4588" width="28" customWidth="1"/>
    <col min="4593" max="4593" width="10" bestFit="1" customWidth="1"/>
    <col min="4605" max="4605" width="10" bestFit="1" customWidth="1"/>
    <col min="4609" max="4609" width="10" bestFit="1" customWidth="1"/>
    <col min="4613" max="4613" width="10" bestFit="1" customWidth="1"/>
    <col min="4843" max="4843" width="5" customWidth="1"/>
    <col min="4844" max="4844" width="28" customWidth="1"/>
    <col min="4849" max="4849" width="10" bestFit="1" customWidth="1"/>
    <col min="4861" max="4861" width="10" bestFit="1" customWidth="1"/>
    <col min="4865" max="4865" width="10" bestFit="1" customWidth="1"/>
    <col min="4869" max="4869" width="10" bestFit="1" customWidth="1"/>
    <col min="5099" max="5099" width="5" customWidth="1"/>
    <col min="5100" max="5100" width="28" customWidth="1"/>
    <col min="5105" max="5105" width="10" bestFit="1" customWidth="1"/>
    <col min="5117" max="5117" width="10" bestFit="1" customWidth="1"/>
    <col min="5121" max="5121" width="10" bestFit="1" customWidth="1"/>
    <col min="5125" max="5125" width="10" bestFit="1" customWidth="1"/>
    <col min="5355" max="5355" width="5" customWidth="1"/>
    <col min="5356" max="5356" width="28" customWidth="1"/>
    <col min="5361" max="5361" width="10" bestFit="1" customWidth="1"/>
    <col min="5373" max="5373" width="10" bestFit="1" customWidth="1"/>
    <col min="5377" max="5377" width="10" bestFit="1" customWidth="1"/>
    <col min="5381" max="5381" width="10" bestFit="1" customWidth="1"/>
    <col min="5611" max="5611" width="5" customWidth="1"/>
    <col min="5612" max="5612" width="28" customWidth="1"/>
    <col min="5617" max="5617" width="10" bestFit="1" customWidth="1"/>
    <col min="5629" max="5629" width="10" bestFit="1" customWidth="1"/>
    <col min="5633" max="5633" width="10" bestFit="1" customWidth="1"/>
    <col min="5637" max="5637" width="10" bestFit="1" customWidth="1"/>
    <col min="5867" max="5867" width="5" customWidth="1"/>
    <col min="5868" max="5868" width="28" customWidth="1"/>
    <col min="5873" max="5873" width="10" bestFit="1" customWidth="1"/>
    <col min="5885" max="5885" width="10" bestFit="1" customWidth="1"/>
    <col min="5889" max="5889" width="10" bestFit="1" customWidth="1"/>
    <col min="5893" max="5893" width="10" bestFit="1" customWidth="1"/>
    <col min="6123" max="6123" width="5" customWidth="1"/>
    <col min="6124" max="6124" width="28" customWidth="1"/>
    <col min="6129" max="6129" width="10" bestFit="1" customWidth="1"/>
    <col min="6141" max="6141" width="10" bestFit="1" customWidth="1"/>
    <col min="6145" max="6145" width="10" bestFit="1" customWidth="1"/>
    <col min="6149" max="6149" width="10" bestFit="1" customWidth="1"/>
    <col min="6379" max="6379" width="5" customWidth="1"/>
    <col min="6380" max="6380" width="28" customWidth="1"/>
    <col min="6385" max="6385" width="10" bestFit="1" customWidth="1"/>
    <col min="6397" max="6397" width="10" bestFit="1" customWidth="1"/>
    <col min="6401" max="6401" width="10" bestFit="1" customWidth="1"/>
    <col min="6405" max="6405" width="10" bestFit="1" customWidth="1"/>
    <col min="6635" max="6635" width="5" customWidth="1"/>
    <col min="6636" max="6636" width="28" customWidth="1"/>
    <col min="6641" max="6641" width="10" bestFit="1" customWidth="1"/>
    <col min="6653" max="6653" width="10" bestFit="1" customWidth="1"/>
    <col min="6657" max="6657" width="10" bestFit="1" customWidth="1"/>
    <col min="6661" max="6661" width="10" bestFit="1" customWidth="1"/>
    <col min="6891" max="6891" width="5" customWidth="1"/>
    <col min="6892" max="6892" width="28" customWidth="1"/>
    <col min="6897" max="6897" width="10" bestFit="1" customWidth="1"/>
    <col min="6909" max="6909" width="10" bestFit="1" customWidth="1"/>
    <col min="6913" max="6913" width="10" bestFit="1" customWidth="1"/>
    <col min="6917" max="6917" width="10" bestFit="1" customWidth="1"/>
    <col min="7147" max="7147" width="5" customWidth="1"/>
    <col min="7148" max="7148" width="28" customWidth="1"/>
    <col min="7153" max="7153" width="10" bestFit="1" customWidth="1"/>
    <col min="7165" max="7165" width="10" bestFit="1" customWidth="1"/>
    <col min="7169" max="7169" width="10" bestFit="1" customWidth="1"/>
    <col min="7173" max="7173" width="10" bestFit="1" customWidth="1"/>
    <col min="7403" max="7403" width="5" customWidth="1"/>
    <col min="7404" max="7404" width="28" customWidth="1"/>
    <col min="7409" max="7409" width="10" bestFit="1" customWidth="1"/>
    <col min="7421" max="7421" width="10" bestFit="1" customWidth="1"/>
    <col min="7425" max="7425" width="10" bestFit="1" customWidth="1"/>
    <col min="7429" max="7429" width="10" bestFit="1" customWidth="1"/>
    <col min="7659" max="7659" width="5" customWidth="1"/>
    <col min="7660" max="7660" width="28" customWidth="1"/>
    <col min="7665" max="7665" width="10" bestFit="1" customWidth="1"/>
    <col min="7677" max="7677" width="10" bestFit="1" customWidth="1"/>
    <col min="7681" max="7681" width="10" bestFit="1" customWidth="1"/>
    <col min="7685" max="7685" width="10" bestFit="1" customWidth="1"/>
    <col min="7915" max="7915" width="5" customWidth="1"/>
    <col min="7916" max="7916" width="28" customWidth="1"/>
    <col min="7921" max="7921" width="10" bestFit="1" customWidth="1"/>
    <col min="7933" max="7933" width="10" bestFit="1" customWidth="1"/>
    <col min="7937" max="7937" width="10" bestFit="1" customWidth="1"/>
    <col min="7941" max="7941" width="10" bestFit="1" customWidth="1"/>
    <col min="8171" max="8171" width="5" customWidth="1"/>
    <col min="8172" max="8172" width="28" customWidth="1"/>
    <col min="8177" max="8177" width="10" bestFit="1" customWidth="1"/>
    <col min="8189" max="8189" width="10" bestFit="1" customWidth="1"/>
    <col min="8193" max="8193" width="10" bestFit="1" customWidth="1"/>
    <col min="8197" max="8197" width="10" bestFit="1" customWidth="1"/>
    <col min="8427" max="8427" width="5" customWidth="1"/>
    <col min="8428" max="8428" width="28" customWidth="1"/>
    <col min="8433" max="8433" width="10" bestFit="1" customWidth="1"/>
    <col min="8445" max="8445" width="10" bestFit="1" customWidth="1"/>
    <col min="8449" max="8449" width="10" bestFit="1" customWidth="1"/>
    <col min="8453" max="8453" width="10" bestFit="1" customWidth="1"/>
    <col min="8683" max="8683" width="5" customWidth="1"/>
    <col min="8684" max="8684" width="28" customWidth="1"/>
    <col min="8689" max="8689" width="10" bestFit="1" customWidth="1"/>
    <col min="8701" max="8701" width="10" bestFit="1" customWidth="1"/>
    <col min="8705" max="8705" width="10" bestFit="1" customWidth="1"/>
    <col min="8709" max="8709" width="10" bestFit="1" customWidth="1"/>
    <col min="8939" max="8939" width="5" customWidth="1"/>
    <col min="8940" max="8940" width="28" customWidth="1"/>
    <col min="8945" max="8945" width="10" bestFit="1" customWidth="1"/>
    <col min="8957" max="8957" width="10" bestFit="1" customWidth="1"/>
    <col min="8961" max="8961" width="10" bestFit="1" customWidth="1"/>
    <col min="8965" max="8965" width="10" bestFit="1" customWidth="1"/>
    <col min="9195" max="9195" width="5" customWidth="1"/>
    <col min="9196" max="9196" width="28" customWidth="1"/>
    <col min="9201" max="9201" width="10" bestFit="1" customWidth="1"/>
    <col min="9213" max="9213" width="10" bestFit="1" customWidth="1"/>
    <col min="9217" max="9217" width="10" bestFit="1" customWidth="1"/>
    <col min="9221" max="9221" width="10" bestFit="1" customWidth="1"/>
    <col min="9451" max="9451" width="5" customWidth="1"/>
    <col min="9452" max="9452" width="28" customWidth="1"/>
    <col min="9457" max="9457" width="10" bestFit="1" customWidth="1"/>
    <col min="9469" max="9469" width="10" bestFit="1" customWidth="1"/>
    <col min="9473" max="9473" width="10" bestFit="1" customWidth="1"/>
    <col min="9477" max="9477" width="10" bestFit="1" customWidth="1"/>
    <col min="9707" max="9707" width="5" customWidth="1"/>
    <col min="9708" max="9708" width="28" customWidth="1"/>
    <col min="9713" max="9713" width="10" bestFit="1" customWidth="1"/>
    <col min="9725" max="9725" width="10" bestFit="1" customWidth="1"/>
    <col min="9729" max="9729" width="10" bestFit="1" customWidth="1"/>
    <col min="9733" max="9733" width="10" bestFit="1" customWidth="1"/>
    <col min="9963" max="9963" width="5" customWidth="1"/>
    <col min="9964" max="9964" width="28" customWidth="1"/>
    <col min="9969" max="9969" width="10" bestFit="1" customWidth="1"/>
    <col min="9981" max="9981" width="10" bestFit="1" customWidth="1"/>
    <col min="9985" max="9985" width="10" bestFit="1" customWidth="1"/>
    <col min="9989" max="9989" width="10" bestFit="1" customWidth="1"/>
    <col min="10219" max="10219" width="5" customWidth="1"/>
    <col min="10220" max="10220" width="28" customWidth="1"/>
    <col min="10225" max="10225" width="10" bestFit="1" customWidth="1"/>
    <col min="10237" max="10237" width="10" bestFit="1" customWidth="1"/>
    <col min="10241" max="10241" width="10" bestFit="1" customWidth="1"/>
    <col min="10245" max="10245" width="10" bestFit="1" customWidth="1"/>
    <col min="10475" max="10475" width="5" customWidth="1"/>
    <col min="10476" max="10476" width="28" customWidth="1"/>
    <col min="10481" max="10481" width="10" bestFit="1" customWidth="1"/>
    <col min="10493" max="10493" width="10" bestFit="1" customWidth="1"/>
    <col min="10497" max="10497" width="10" bestFit="1" customWidth="1"/>
    <col min="10501" max="10501" width="10" bestFit="1" customWidth="1"/>
    <col min="10731" max="10731" width="5" customWidth="1"/>
    <col min="10732" max="10732" width="28" customWidth="1"/>
    <col min="10737" max="10737" width="10" bestFit="1" customWidth="1"/>
    <col min="10749" max="10749" width="10" bestFit="1" customWidth="1"/>
    <col min="10753" max="10753" width="10" bestFit="1" customWidth="1"/>
    <col min="10757" max="10757" width="10" bestFit="1" customWidth="1"/>
    <col min="10987" max="10987" width="5" customWidth="1"/>
    <col min="10988" max="10988" width="28" customWidth="1"/>
    <col min="10993" max="10993" width="10" bestFit="1" customWidth="1"/>
    <col min="11005" max="11005" width="10" bestFit="1" customWidth="1"/>
    <col min="11009" max="11009" width="10" bestFit="1" customWidth="1"/>
    <col min="11013" max="11013" width="10" bestFit="1" customWidth="1"/>
    <col min="11243" max="11243" width="5" customWidth="1"/>
    <col min="11244" max="11244" width="28" customWidth="1"/>
    <col min="11249" max="11249" width="10" bestFit="1" customWidth="1"/>
    <col min="11261" max="11261" width="10" bestFit="1" customWidth="1"/>
    <col min="11265" max="11265" width="10" bestFit="1" customWidth="1"/>
    <col min="11269" max="11269" width="10" bestFit="1" customWidth="1"/>
    <col min="11499" max="11499" width="5" customWidth="1"/>
    <col min="11500" max="11500" width="28" customWidth="1"/>
    <col min="11505" max="11505" width="10" bestFit="1" customWidth="1"/>
    <col min="11517" max="11517" width="10" bestFit="1" customWidth="1"/>
    <col min="11521" max="11521" width="10" bestFit="1" customWidth="1"/>
    <col min="11525" max="11525" width="10" bestFit="1" customWidth="1"/>
    <col min="11755" max="11755" width="5" customWidth="1"/>
    <col min="11756" max="11756" width="28" customWidth="1"/>
    <col min="11761" max="11761" width="10" bestFit="1" customWidth="1"/>
    <col min="11773" max="11773" width="10" bestFit="1" customWidth="1"/>
    <col min="11777" max="11777" width="10" bestFit="1" customWidth="1"/>
    <col min="11781" max="11781" width="10" bestFit="1" customWidth="1"/>
    <col min="12011" max="12011" width="5" customWidth="1"/>
    <col min="12012" max="12012" width="28" customWidth="1"/>
    <col min="12017" max="12017" width="10" bestFit="1" customWidth="1"/>
    <col min="12029" max="12029" width="10" bestFit="1" customWidth="1"/>
    <col min="12033" max="12033" width="10" bestFit="1" customWidth="1"/>
    <col min="12037" max="12037" width="10" bestFit="1" customWidth="1"/>
    <col min="12267" max="12267" width="5" customWidth="1"/>
    <col min="12268" max="12268" width="28" customWidth="1"/>
    <col min="12273" max="12273" width="10" bestFit="1" customWidth="1"/>
    <col min="12285" max="12285" width="10" bestFit="1" customWidth="1"/>
    <col min="12289" max="12289" width="10" bestFit="1" customWidth="1"/>
    <col min="12293" max="12293" width="10" bestFit="1" customWidth="1"/>
    <col min="12523" max="12523" width="5" customWidth="1"/>
    <col min="12524" max="12524" width="28" customWidth="1"/>
    <col min="12529" max="12529" width="10" bestFit="1" customWidth="1"/>
    <col min="12541" max="12541" width="10" bestFit="1" customWidth="1"/>
    <col min="12545" max="12545" width="10" bestFit="1" customWidth="1"/>
    <col min="12549" max="12549" width="10" bestFit="1" customWidth="1"/>
    <col min="12779" max="12779" width="5" customWidth="1"/>
    <col min="12780" max="12780" width="28" customWidth="1"/>
    <col min="12785" max="12785" width="10" bestFit="1" customWidth="1"/>
    <col min="12797" max="12797" width="10" bestFit="1" customWidth="1"/>
    <col min="12801" max="12801" width="10" bestFit="1" customWidth="1"/>
    <col min="12805" max="12805" width="10" bestFit="1" customWidth="1"/>
    <col min="13035" max="13035" width="5" customWidth="1"/>
    <col min="13036" max="13036" width="28" customWidth="1"/>
    <col min="13041" max="13041" width="10" bestFit="1" customWidth="1"/>
    <col min="13053" max="13053" width="10" bestFit="1" customWidth="1"/>
    <col min="13057" max="13057" width="10" bestFit="1" customWidth="1"/>
    <col min="13061" max="13061" width="10" bestFit="1" customWidth="1"/>
    <col min="13291" max="13291" width="5" customWidth="1"/>
    <col min="13292" max="13292" width="28" customWidth="1"/>
    <col min="13297" max="13297" width="10" bestFit="1" customWidth="1"/>
    <col min="13309" max="13309" width="10" bestFit="1" customWidth="1"/>
    <col min="13313" max="13313" width="10" bestFit="1" customWidth="1"/>
    <col min="13317" max="13317" width="10" bestFit="1" customWidth="1"/>
    <col min="13547" max="13547" width="5" customWidth="1"/>
    <col min="13548" max="13548" width="28" customWidth="1"/>
    <col min="13553" max="13553" width="10" bestFit="1" customWidth="1"/>
    <col min="13565" max="13565" width="10" bestFit="1" customWidth="1"/>
    <col min="13569" max="13569" width="10" bestFit="1" customWidth="1"/>
    <col min="13573" max="13573" width="10" bestFit="1" customWidth="1"/>
    <col min="13803" max="13803" width="5" customWidth="1"/>
    <col min="13804" max="13804" width="28" customWidth="1"/>
    <col min="13809" max="13809" width="10" bestFit="1" customWidth="1"/>
    <col min="13821" max="13821" width="10" bestFit="1" customWidth="1"/>
    <col min="13825" max="13825" width="10" bestFit="1" customWidth="1"/>
    <col min="13829" max="13829" width="10" bestFit="1" customWidth="1"/>
    <col min="14059" max="14059" width="5" customWidth="1"/>
    <col min="14060" max="14060" width="28" customWidth="1"/>
    <col min="14065" max="14065" width="10" bestFit="1" customWidth="1"/>
    <col min="14077" max="14077" width="10" bestFit="1" customWidth="1"/>
    <col min="14081" max="14081" width="10" bestFit="1" customWidth="1"/>
    <col min="14085" max="14085" width="10" bestFit="1" customWidth="1"/>
    <col min="14315" max="14315" width="5" customWidth="1"/>
    <col min="14316" max="14316" width="28" customWidth="1"/>
    <col min="14321" max="14321" width="10" bestFit="1" customWidth="1"/>
    <col min="14333" max="14333" width="10" bestFit="1" customWidth="1"/>
    <col min="14337" max="14337" width="10" bestFit="1" customWidth="1"/>
    <col min="14341" max="14341" width="10" bestFit="1" customWidth="1"/>
    <col min="14571" max="14571" width="5" customWidth="1"/>
    <col min="14572" max="14572" width="28" customWidth="1"/>
    <col min="14577" max="14577" width="10" bestFit="1" customWidth="1"/>
    <col min="14589" max="14589" width="10" bestFit="1" customWidth="1"/>
    <col min="14593" max="14593" width="10" bestFit="1" customWidth="1"/>
    <col min="14597" max="14597" width="10" bestFit="1" customWidth="1"/>
    <col min="14827" max="14827" width="5" customWidth="1"/>
    <col min="14828" max="14828" width="28" customWidth="1"/>
    <col min="14833" max="14833" width="10" bestFit="1" customWidth="1"/>
    <col min="14845" max="14845" width="10" bestFit="1" customWidth="1"/>
    <col min="14849" max="14849" width="10" bestFit="1" customWidth="1"/>
    <col min="14853" max="14853" width="10" bestFit="1" customWidth="1"/>
    <col min="15083" max="15083" width="5" customWidth="1"/>
    <col min="15084" max="15084" width="28" customWidth="1"/>
    <col min="15089" max="15089" width="10" bestFit="1" customWidth="1"/>
    <col min="15101" max="15101" width="10" bestFit="1" customWidth="1"/>
    <col min="15105" max="15105" width="10" bestFit="1" customWidth="1"/>
    <col min="15109" max="15109" width="10" bestFit="1" customWidth="1"/>
    <col min="15339" max="15339" width="5" customWidth="1"/>
    <col min="15340" max="15340" width="28" customWidth="1"/>
    <col min="15345" max="15345" width="10" bestFit="1" customWidth="1"/>
    <col min="15357" max="15357" width="10" bestFit="1" customWidth="1"/>
    <col min="15361" max="15361" width="10" bestFit="1" customWidth="1"/>
    <col min="15365" max="15365" width="10" bestFit="1" customWidth="1"/>
    <col min="15595" max="15595" width="5" customWidth="1"/>
    <col min="15596" max="15596" width="28" customWidth="1"/>
    <col min="15601" max="15601" width="10" bestFit="1" customWidth="1"/>
    <col min="15613" max="15613" width="10" bestFit="1" customWidth="1"/>
    <col min="15617" max="15617" width="10" bestFit="1" customWidth="1"/>
    <col min="15621" max="15621" width="10" bestFit="1" customWidth="1"/>
    <col min="15851" max="15851" width="5" customWidth="1"/>
    <col min="15852" max="15852" width="28" customWidth="1"/>
    <col min="15857" max="15857" width="10" bestFit="1" customWidth="1"/>
    <col min="15869" max="15869" width="10" bestFit="1" customWidth="1"/>
    <col min="15873" max="15873" width="10" bestFit="1" customWidth="1"/>
    <col min="15877" max="15877" width="10" bestFit="1" customWidth="1"/>
    <col min="16107" max="16107" width="5" customWidth="1"/>
    <col min="16108" max="16108" width="28" customWidth="1"/>
    <col min="16113" max="16113" width="10" bestFit="1" customWidth="1"/>
    <col min="16125" max="16125" width="10" bestFit="1" customWidth="1"/>
    <col min="16129" max="16129" width="10" bestFit="1" customWidth="1"/>
    <col min="16133" max="16133" width="10" bestFit="1" customWidth="1"/>
  </cols>
  <sheetData>
    <row r="1" spans="1:13" ht="15" x14ac:dyDescent="0.25">
      <c r="F1" s="1"/>
      <c r="G1" s="1"/>
      <c r="H1" s="1"/>
    </row>
    <row r="2" spans="1:13" ht="15" x14ac:dyDescent="0.25">
      <c r="F2" s="1"/>
      <c r="G2" s="1"/>
      <c r="H2" s="1"/>
    </row>
    <row r="3" spans="1:13" ht="15.75" x14ac:dyDescent="0.25">
      <c r="A3" s="79" t="s">
        <v>0</v>
      </c>
      <c r="B3" s="79"/>
      <c r="C3" s="79"/>
      <c r="D3" s="79"/>
      <c r="E3" s="79"/>
      <c r="F3" s="79"/>
      <c r="G3" s="2"/>
      <c r="H3" s="2"/>
    </row>
    <row r="4" spans="1:13" ht="15.75" x14ac:dyDescent="0.25">
      <c r="A4" s="79" t="s">
        <v>67</v>
      </c>
      <c r="B4" s="79"/>
      <c r="C4" s="79"/>
      <c r="D4" s="79"/>
      <c r="E4" s="79"/>
      <c r="F4" s="79"/>
      <c r="G4" s="2"/>
      <c r="H4" s="2"/>
    </row>
    <row r="5" spans="1:13" ht="15.75" x14ac:dyDescent="0.25">
      <c r="A5" s="80" t="s">
        <v>69</v>
      </c>
      <c r="B5" s="80"/>
      <c r="C5" s="80"/>
      <c r="D5" s="80"/>
      <c r="E5" s="80"/>
      <c r="F5" s="80"/>
      <c r="G5" s="62"/>
      <c r="H5" s="62"/>
      <c r="I5" s="2"/>
    </row>
    <row r="6" spans="1:13" ht="15.75" x14ac:dyDescent="0.25">
      <c r="A6" s="81" t="s">
        <v>2</v>
      </c>
      <c r="B6" s="81"/>
      <c r="C6" s="81"/>
      <c r="D6" s="81"/>
      <c r="E6" s="81"/>
      <c r="F6" s="81"/>
      <c r="G6" s="3"/>
      <c r="H6" s="3"/>
      <c r="I6" s="2"/>
    </row>
    <row r="7" spans="1:13" ht="46.5" customHeight="1" x14ac:dyDescent="0.25">
      <c r="A7" s="88" t="s">
        <v>94</v>
      </c>
      <c r="B7" s="88"/>
      <c r="C7" s="88"/>
      <c r="D7" s="88"/>
      <c r="E7" s="3"/>
      <c r="F7" s="3"/>
      <c r="G7" s="3"/>
      <c r="H7" s="3"/>
    </row>
    <row r="8" spans="1:13" ht="36" customHeight="1" x14ac:dyDescent="0.25">
      <c r="A8" s="82" t="s">
        <v>56</v>
      </c>
      <c r="B8" s="82" t="s">
        <v>57</v>
      </c>
      <c r="C8" s="75" t="s">
        <v>92</v>
      </c>
      <c r="D8" s="76"/>
      <c r="E8" s="83" t="s">
        <v>68</v>
      </c>
      <c r="F8" s="83"/>
      <c r="G8" s="86" t="s">
        <v>66</v>
      </c>
      <c r="H8" s="87"/>
      <c r="I8" s="77" t="s">
        <v>58</v>
      </c>
      <c r="J8" s="78"/>
    </row>
    <row r="9" spans="1:13" ht="31.5" x14ac:dyDescent="0.25">
      <c r="A9" s="82"/>
      <c r="B9" s="82"/>
      <c r="C9" s="4" t="s">
        <v>4</v>
      </c>
      <c r="D9" s="4" t="s">
        <v>5</v>
      </c>
      <c r="E9" s="4" t="s">
        <v>4</v>
      </c>
      <c r="F9" s="4" t="s">
        <v>5</v>
      </c>
      <c r="G9" s="4" t="s">
        <v>4</v>
      </c>
      <c r="H9" s="4" t="s">
        <v>5</v>
      </c>
      <c r="I9" s="4" t="s">
        <v>4</v>
      </c>
      <c r="J9" s="4" t="s">
        <v>5</v>
      </c>
    </row>
    <row r="10" spans="1:13" ht="15.75" x14ac:dyDescent="0.25">
      <c r="A10" s="5">
        <v>1</v>
      </c>
      <c r="B10" s="6" t="s">
        <v>6</v>
      </c>
      <c r="C10" s="7">
        <f t="shared" ref="C10:J10" si="0">C11+C16+C17+C21</f>
        <v>12236.682563402186</v>
      </c>
      <c r="D10" s="8">
        <f t="shared" si="0"/>
        <v>4696.6617653343765</v>
      </c>
      <c r="E10" s="55">
        <f>E11+E16+E17+E21</f>
        <v>12020.064074865455</v>
      </c>
      <c r="F10" s="56">
        <f t="shared" ref="F10" si="1">F11+F16+F17+F21</f>
        <v>4613.5196418459554</v>
      </c>
      <c r="G10" s="7">
        <f t="shared" ref="G10:H10" si="2">G11+G16+G17+G21</f>
        <v>162.27049315797296</v>
      </c>
      <c r="H10" s="56">
        <f t="shared" si="2"/>
        <v>62.28237244107352</v>
      </c>
      <c r="I10" s="7">
        <f t="shared" si="0"/>
        <v>54.347995378760174</v>
      </c>
      <c r="J10" s="8">
        <f t="shared" si="0"/>
        <v>20.859751047347885</v>
      </c>
    </row>
    <row r="11" spans="1:13" ht="15.75" x14ac:dyDescent="0.25">
      <c r="A11" s="9" t="s">
        <v>7</v>
      </c>
      <c r="B11" s="10" t="s">
        <v>8</v>
      </c>
      <c r="C11" s="11">
        <f t="shared" ref="C11:J11" si="3">C12+C13+C14+C15</f>
        <v>6610.9229615131107</v>
      </c>
      <c r="D11" s="12">
        <f t="shared" si="3"/>
        <v>2537.3927080345088</v>
      </c>
      <c r="E11" s="11">
        <f t="shared" si="3"/>
        <v>6610.9229615131107</v>
      </c>
      <c r="F11" s="12">
        <f t="shared" si="3"/>
        <v>2537.3927080345088</v>
      </c>
      <c r="G11" s="11">
        <f t="shared" si="3"/>
        <v>0</v>
      </c>
      <c r="H11" s="12">
        <f t="shared" si="3"/>
        <v>0</v>
      </c>
      <c r="I11" s="11">
        <f t="shared" si="3"/>
        <v>0</v>
      </c>
      <c r="J11" s="12">
        <f t="shared" si="3"/>
        <v>0</v>
      </c>
    </row>
    <row r="12" spans="1:13" ht="15.75" x14ac:dyDescent="0.25">
      <c r="A12" s="13" t="s">
        <v>9</v>
      </c>
      <c r="B12" s="14" t="s">
        <v>10</v>
      </c>
      <c r="C12" s="7">
        <f>E12+I12+G12</f>
        <v>5989.7834686669848</v>
      </c>
      <c r="D12" s="8">
        <f>C12/$C$37*1000</f>
        <v>2298.9880512270606</v>
      </c>
      <c r="E12" s="7">
        <v>5989.7834686669848</v>
      </c>
      <c r="F12" s="8">
        <f>E12/$C$37*1000</f>
        <v>2298.9880512270606</v>
      </c>
      <c r="G12" s="7">
        <v>0</v>
      </c>
      <c r="H12" s="8">
        <f>G12/$C$37*1000</f>
        <v>0</v>
      </c>
      <c r="I12" s="7">
        <v>0</v>
      </c>
      <c r="J12" s="8">
        <f>I12/$I$37*1000</f>
        <v>0</v>
      </c>
    </row>
    <row r="13" spans="1:13" ht="15.75" x14ac:dyDescent="0.25">
      <c r="A13" s="13" t="s">
        <v>11</v>
      </c>
      <c r="B13" s="14" t="s">
        <v>12</v>
      </c>
      <c r="C13" s="7">
        <f t="shared" ref="C13:C15" si="4">E13+I13+G13</f>
        <v>596.68851366338356</v>
      </c>
      <c r="D13" s="8">
        <f t="shared" ref="D13:D15" si="5">C13/$C$37*1000</f>
        <v>229.01992541006507</v>
      </c>
      <c r="E13" s="7">
        <v>596.68851366338356</v>
      </c>
      <c r="F13" s="8">
        <f t="shared" ref="F13:F28" si="6">E13/$C$37*1000</f>
        <v>229.01992541006507</v>
      </c>
      <c r="G13" s="7">
        <v>0</v>
      </c>
      <c r="H13" s="8">
        <f t="shared" ref="H13:H28" si="7">G13/$C$37*1000</f>
        <v>0</v>
      </c>
      <c r="I13" s="7">
        <v>0</v>
      </c>
      <c r="J13" s="8">
        <f t="shared" ref="J13:J15" si="8">I13/$I$37*1000</f>
        <v>0</v>
      </c>
    </row>
    <row r="14" spans="1:13" ht="15.75" x14ac:dyDescent="0.25">
      <c r="A14" s="13" t="s">
        <v>13</v>
      </c>
      <c r="B14" s="14" t="s">
        <v>14</v>
      </c>
      <c r="C14" s="7">
        <f t="shared" si="4"/>
        <v>10.857539596198336</v>
      </c>
      <c r="D14" s="8">
        <f t="shared" si="5"/>
        <v>4.1673215614486594</v>
      </c>
      <c r="E14" s="7">
        <v>10.857539596198336</v>
      </c>
      <c r="F14" s="8">
        <f t="shared" si="6"/>
        <v>4.1673215614486594</v>
      </c>
      <c r="G14" s="7">
        <v>0</v>
      </c>
      <c r="H14" s="8">
        <f t="shared" si="7"/>
        <v>0</v>
      </c>
      <c r="I14" s="7">
        <v>0</v>
      </c>
      <c r="J14" s="8">
        <f t="shared" si="8"/>
        <v>0</v>
      </c>
    </row>
    <row r="15" spans="1:13" ht="31.5" x14ac:dyDescent="0.25">
      <c r="A15" s="13" t="s">
        <v>15</v>
      </c>
      <c r="B15" s="14" t="s">
        <v>16</v>
      </c>
      <c r="C15" s="7">
        <f t="shared" si="4"/>
        <v>13.593439586544079</v>
      </c>
      <c r="D15" s="8">
        <f t="shared" si="5"/>
        <v>5.2174098359346273</v>
      </c>
      <c r="E15" s="7">
        <v>13.593439586544079</v>
      </c>
      <c r="F15" s="8">
        <f t="shared" si="6"/>
        <v>5.2174098359346273</v>
      </c>
      <c r="G15" s="7">
        <v>0</v>
      </c>
      <c r="H15" s="8">
        <f t="shared" si="7"/>
        <v>0</v>
      </c>
      <c r="I15" s="7">
        <v>0</v>
      </c>
      <c r="J15" s="8">
        <f t="shared" si="8"/>
        <v>0</v>
      </c>
    </row>
    <row r="16" spans="1:13" ht="15.75" x14ac:dyDescent="0.25">
      <c r="A16" s="9" t="s">
        <v>17</v>
      </c>
      <c r="B16" s="10" t="s">
        <v>18</v>
      </c>
      <c r="C16" s="15">
        <f>E16+I16+G16</f>
        <v>1690.6716035134718</v>
      </c>
      <c r="D16" s="12">
        <f>C16/$C$37*1000</f>
        <v>648.91057170241493</v>
      </c>
      <c r="E16" s="15">
        <v>1567.64905</v>
      </c>
      <c r="F16" s="12">
        <f t="shared" si="6"/>
        <v>601.69227373915714</v>
      </c>
      <c r="G16" s="15">
        <v>89.30564854764242</v>
      </c>
      <c r="H16" s="12">
        <f t="shared" si="7"/>
        <v>34.277135390973527</v>
      </c>
      <c r="I16" s="15">
        <v>33.716904965829286</v>
      </c>
      <c r="J16" s="12">
        <f>I16/$I$37*1000</f>
        <v>12.941162572284211</v>
      </c>
      <c r="K16" s="48">
        <v>19.99519032526845</v>
      </c>
      <c r="L16">
        <v>0.49875214451118871</v>
      </c>
      <c r="M16" s="16">
        <f>K16+L16</f>
        <v>20.49394246977964</v>
      </c>
    </row>
    <row r="17" spans="1:13" ht="15.75" x14ac:dyDescent="0.25">
      <c r="A17" s="9" t="s">
        <v>19</v>
      </c>
      <c r="B17" s="10" t="s">
        <v>20</v>
      </c>
      <c r="C17" s="15">
        <f t="shared" ref="C17:J17" si="9">C18+C19+C20</f>
        <v>1788.2528367104319</v>
      </c>
      <c r="D17" s="17">
        <f t="shared" si="9"/>
        <v>686.36402729347958</v>
      </c>
      <c r="E17" s="15">
        <f t="shared" si="9"/>
        <v>1741.3111030970358</v>
      </c>
      <c r="F17" s="17">
        <f t="shared" si="9"/>
        <v>668.34693448109158</v>
      </c>
      <c r="G17" s="15">
        <f t="shared" si="9"/>
        <v>38.015841310519995</v>
      </c>
      <c r="H17" s="17">
        <f t="shared" si="9"/>
        <v>14.5911726838566</v>
      </c>
      <c r="I17" s="15">
        <f t="shared" si="9"/>
        <v>8.9258923028760115</v>
      </c>
      <c r="J17" s="17">
        <f t="shared" si="9"/>
        <v>3.4259201285315157</v>
      </c>
      <c r="K17" s="49">
        <v>4.3989418715590585</v>
      </c>
      <c r="L17">
        <v>0.10972547179246152</v>
      </c>
      <c r="M17" s="16">
        <f t="shared" ref="M17:M19" si="10">K17+L17</f>
        <v>4.5086673433515196</v>
      </c>
    </row>
    <row r="18" spans="1:13" ht="15.75" x14ac:dyDescent="0.25">
      <c r="A18" s="13" t="s">
        <v>21</v>
      </c>
      <c r="B18" s="14" t="s">
        <v>22</v>
      </c>
      <c r="C18" s="7">
        <f>E18+I18+G18</f>
        <v>371.94775477296378</v>
      </c>
      <c r="D18" s="8">
        <f>C18/$C$37*1000</f>
        <v>142.76032654216772</v>
      </c>
      <c r="E18" s="7">
        <v>344.88279299999999</v>
      </c>
      <c r="F18" s="8">
        <f t="shared" si="6"/>
        <v>132.37230099025101</v>
      </c>
      <c r="G18" s="7">
        <v>19.647242680481334</v>
      </c>
      <c r="H18" s="8">
        <f t="shared" si="7"/>
        <v>7.5409697860141751</v>
      </c>
      <c r="I18" s="7">
        <v>7.417719092482443</v>
      </c>
      <c r="J18" s="8">
        <f>I18/$I$37*1000</f>
        <v>2.8470557659025264</v>
      </c>
      <c r="K18" s="49">
        <v>3.1479939446914882</v>
      </c>
      <c r="L18">
        <v>0</v>
      </c>
      <c r="M18" s="16">
        <f t="shared" si="10"/>
        <v>3.1479939446914882</v>
      </c>
    </row>
    <row r="19" spans="1:13" ht="15.75" x14ac:dyDescent="0.25">
      <c r="A19" s="13" t="s">
        <v>23</v>
      </c>
      <c r="B19" s="14" t="s">
        <v>24</v>
      </c>
      <c r="C19" s="7">
        <f t="shared" ref="C19:C20" si="11">E19+I19+G19</f>
        <v>1368.7770645748615</v>
      </c>
      <c r="D19" s="8">
        <f t="shared" ref="D19:D20" si="12">C19/$C$37*1000</f>
        <v>525.36158155172382</v>
      </c>
      <c r="E19" s="7">
        <v>1351.76421</v>
      </c>
      <c r="F19" s="8">
        <f t="shared" si="6"/>
        <v>518.83173792891694</v>
      </c>
      <c r="G19" s="7">
        <v>17.012854574861439</v>
      </c>
      <c r="H19" s="8">
        <f t="shared" si="7"/>
        <v>6.5298436228070313</v>
      </c>
      <c r="I19" s="7">
        <v>0</v>
      </c>
      <c r="J19" s="8">
        <f t="shared" ref="J19:J20" si="13">I19/$I$37*1000</f>
        <v>0</v>
      </c>
      <c r="K19" s="49">
        <v>0.92575644196121698</v>
      </c>
      <c r="L19">
        <v>3.9934013224396242E-2</v>
      </c>
      <c r="M19" s="16">
        <f t="shared" si="10"/>
        <v>0.96569045518561325</v>
      </c>
    </row>
    <row r="20" spans="1:13" ht="15.75" x14ac:dyDescent="0.25">
      <c r="A20" s="13" t="s">
        <v>25</v>
      </c>
      <c r="B20" s="14" t="s">
        <v>26</v>
      </c>
      <c r="C20" s="7">
        <f t="shared" si="11"/>
        <v>47.528017362606647</v>
      </c>
      <c r="D20" s="8">
        <f t="shared" si="12"/>
        <v>18.242119199588029</v>
      </c>
      <c r="E20" s="7">
        <v>44.664100097035856</v>
      </c>
      <c r="F20" s="8">
        <f t="shared" si="6"/>
        <v>17.142895561923641</v>
      </c>
      <c r="G20" s="7">
        <v>1.3557440551772169</v>
      </c>
      <c r="H20" s="8">
        <f t="shared" si="7"/>
        <v>0.52035927503539448</v>
      </c>
      <c r="I20" s="7">
        <v>1.508173210393569</v>
      </c>
      <c r="J20" s="8">
        <f t="shared" si="13"/>
        <v>0.57886436262898933</v>
      </c>
    </row>
    <row r="21" spans="1:13" ht="15.75" x14ac:dyDescent="0.25">
      <c r="A21" s="18" t="s">
        <v>27</v>
      </c>
      <c r="B21" s="19" t="s">
        <v>28</v>
      </c>
      <c r="C21" s="20">
        <f t="shared" ref="C21:J21" si="14">C22+C23+C24</f>
        <v>2146.8351616651721</v>
      </c>
      <c r="D21" s="21">
        <f t="shared" si="14"/>
        <v>823.99445830397337</v>
      </c>
      <c r="E21" s="20">
        <f t="shared" si="14"/>
        <v>2100.1809602553067</v>
      </c>
      <c r="F21" s="21">
        <f t="shared" si="14"/>
        <v>806.08772559119768</v>
      </c>
      <c r="G21" s="20">
        <f t="shared" si="14"/>
        <v>34.949003299810556</v>
      </c>
      <c r="H21" s="21">
        <f t="shared" si="14"/>
        <v>13.414064366243398</v>
      </c>
      <c r="I21" s="20">
        <f t="shared" si="14"/>
        <v>11.70519811005488</v>
      </c>
      <c r="J21" s="21">
        <f t="shared" si="14"/>
        <v>4.4926683465321551</v>
      </c>
    </row>
    <row r="22" spans="1:13" ht="15.75" x14ac:dyDescent="0.25">
      <c r="A22" s="18" t="s">
        <v>29</v>
      </c>
      <c r="B22" s="22" t="s">
        <v>30</v>
      </c>
      <c r="C22" s="23">
        <f>E22+I22+G22</f>
        <v>1224.0680170470673</v>
      </c>
      <c r="D22" s="24">
        <f>C22/$C$37*1000</f>
        <v>469.81961197784113</v>
      </c>
      <c r="E22" s="23">
        <v>1197.4670386270971</v>
      </c>
      <c r="F22" s="24">
        <f t="shared" si="6"/>
        <v>459.60967169229178</v>
      </c>
      <c r="G22" s="23">
        <v>19.926987376985501</v>
      </c>
      <c r="H22" s="24">
        <f t="shared" si="7"/>
        <v>7.6483408985128962</v>
      </c>
      <c r="I22" s="23">
        <v>6.6739910429846931</v>
      </c>
      <c r="J22" s="24">
        <f>I22/$I$37*1000</f>
        <v>2.5615993870364213</v>
      </c>
      <c r="K22">
        <v>19.902599784813479</v>
      </c>
      <c r="L22">
        <v>0.10091064789836701</v>
      </c>
      <c r="M22">
        <f>K22+L22</f>
        <v>20.003510432711845</v>
      </c>
    </row>
    <row r="23" spans="1:13" ht="15.75" x14ac:dyDescent="0.25">
      <c r="A23" s="18" t="s">
        <v>31</v>
      </c>
      <c r="B23" s="22" t="s">
        <v>22</v>
      </c>
      <c r="C23" s="23">
        <f t="shared" ref="C23:C24" si="15">E23+I23+G23</f>
        <v>269.29496375035478</v>
      </c>
      <c r="D23" s="24">
        <f t="shared" ref="D23:D24" si="16">C23/$C$37*1000</f>
        <v>103.36031463512504</v>
      </c>
      <c r="E23" s="23">
        <v>263.4427484979613</v>
      </c>
      <c r="F23" s="24">
        <f t="shared" si="6"/>
        <v>101.11412777230417</v>
      </c>
      <c r="G23" s="23">
        <v>4.3839372229368108</v>
      </c>
      <c r="H23" s="24">
        <f t="shared" si="7"/>
        <v>1.6826349976728374</v>
      </c>
      <c r="I23" s="23">
        <v>1.4682780294566324</v>
      </c>
      <c r="J23" s="24">
        <f t="shared" ref="J23:J24" si="17">I23/$I$37*1000</f>
        <v>0.5635518651480127</v>
      </c>
      <c r="K23">
        <v>4.378571952658965</v>
      </c>
      <c r="L23">
        <v>2.2200342537640746E-2</v>
      </c>
      <c r="M23">
        <f t="shared" ref="M23:M24" si="18">K23+L23</f>
        <v>4.4007722951966057</v>
      </c>
    </row>
    <row r="24" spans="1:13" ht="15.75" x14ac:dyDescent="0.25">
      <c r="A24" s="18" t="s">
        <v>32</v>
      </c>
      <c r="B24" s="22" t="s">
        <v>33</v>
      </c>
      <c r="C24" s="23">
        <f t="shared" si="15"/>
        <v>653.47218086775013</v>
      </c>
      <c r="D24" s="24">
        <f t="shared" si="16"/>
        <v>250.8145316910072</v>
      </c>
      <c r="E24" s="23">
        <v>639.27117313024826</v>
      </c>
      <c r="F24" s="24">
        <f t="shared" si="6"/>
        <v>245.36392612660177</v>
      </c>
      <c r="G24" s="23">
        <v>10.638078699888242</v>
      </c>
      <c r="H24" s="24">
        <f t="shared" si="7"/>
        <v>4.0830884700576648</v>
      </c>
      <c r="I24" s="23">
        <v>3.5629290376135527</v>
      </c>
      <c r="J24" s="24">
        <f t="shared" si="17"/>
        <v>1.3675170943477213</v>
      </c>
      <c r="K24">
        <v>9.6939338643731077</v>
      </c>
      <c r="L24">
        <v>4.9150420423176834E-2</v>
      </c>
      <c r="M24">
        <f t="shared" si="18"/>
        <v>9.743084284796284</v>
      </c>
    </row>
    <row r="25" spans="1:13" ht="15.75" x14ac:dyDescent="0.25">
      <c r="A25" s="25">
        <v>2</v>
      </c>
      <c r="B25" s="19" t="s">
        <v>34</v>
      </c>
      <c r="C25" s="26">
        <f>C26+C27+C28</f>
        <v>582.97799940168852</v>
      </c>
      <c r="D25" s="27">
        <f t="shared" ref="D25" si="19">D26+D27+D28</f>
        <v>223.75758018027494</v>
      </c>
      <c r="E25" s="26">
        <f>E26+E27+E28</f>
        <v>570.30894427939825</v>
      </c>
      <c r="F25" s="27">
        <f t="shared" ref="F25" si="20">F26+F27+F28</f>
        <v>218.89496594741624</v>
      </c>
      <c r="G25" s="26">
        <f>G26+G27+G28</f>
        <v>9.4904817978681137</v>
      </c>
      <c r="H25" s="27">
        <f t="shared" ref="H25" si="21">H26+H27+H28</f>
        <v>3.6426198656130016</v>
      </c>
      <c r="I25" s="26">
        <f>I26+I27+I28</f>
        <v>3.178573324422052</v>
      </c>
      <c r="J25" s="27">
        <f t="shared" ref="J25" si="22">J26+J27+J28</f>
        <v>1.2199943672457403</v>
      </c>
    </row>
    <row r="26" spans="1:13" ht="15.75" x14ac:dyDescent="0.25">
      <c r="A26" s="18" t="s">
        <v>35</v>
      </c>
      <c r="B26" s="22" t="s">
        <v>30</v>
      </c>
      <c r="C26" s="23">
        <f>E26+I26+G26</f>
        <v>357.17125527370541</v>
      </c>
      <c r="D26" s="24">
        <f>C26/$C$37*1000</f>
        <v>137.0888367520171</v>
      </c>
      <c r="E26" s="23">
        <v>349.40934603218312</v>
      </c>
      <c r="F26" s="24">
        <f t="shared" si="6"/>
        <v>134.10967453449877</v>
      </c>
      <c r="G26" s="23">
        <v>5.8145029492977294</v>
      </c>
      <c r="H26" s="24">
        <f t="shared" si="7"/>
        <v>2.2317121936354223</v>
      </c>
      <c r="I26" s="23">
        <v>1.9474062922245692</v>
      </c>
      <c r="J26" s="24">
        <f>I26/$I$37*1000</f>
        <v>0.74745002388292359</v>
      </c>
      <c r="K26">
        <v>4.400233571700813</v>
      </c>
      <c r="L26">
        <v>2.2310171807970965E-2</v>
      </c>
      <c r="M26">
        <f>K26+L26</f>
        <v>4.4225437435087835</v>
      </c>
    </row>
    <row r="27" spans="1:13" ht="15.75" x14ac:dyDescent="0.25">
      <c r="A27" s="18" t="s">
        <v>36</v>
      </c>
      <c r="B27" s="22" t="s">
        <v>37</v>
      </c>
      <c r="C27" s="23">
        <f t="shared" ref="C27:C28" si="23">E27+I27+G27</f>
        <v>78.577676160215205</v>
      </c>
      <c r="D27" s="24">
        <f t="shared" ref="D27:D28" si="24">C27/$C$37*1000</f>
        <v>30.15954408544377</v>
      </c>
      <c r="E27" s="23">
        <v>76.870056127080304</v>
      </c>
      <c r="F27" s="24">
        <f t="shared" si="6"/>
        <v>29.504128397589735</v>
      </c>
      <c r="G27" s="23">
        <v>1.2791906488455003</v>
      </c>
      <c r="H27" s="24">
        <f t="shared" si="7"/>
        <v>0.49097668259979282</v>
      </c>
      <c r="I27" s="23">
        <v>0.42842938428940519</v>
      </c>
      <c r="J27" s="24">
        <f t="shared" ref="J27:J28" si="25">I27/$I$37*1000</f>
        <v>0.16443900525424318</v>
      </c>
      <c r="K27">
        <v>0.96805138577417882</v>
      </c>
      <c r="L27">
        <v>4.9082377977536116E-3</v>
      </c>
      <c r="M27">
        <f t="shared" ref="M27:M28" si="26">K27+L27</f>
        <v>0.97295962357193244</v>
      </c>
    </row>
    <row r="28" spans="1:13" ht="15.75" x14ac:dyDescent="0.25">
      <c r="A28" s="18" t="s">
        <v>38</v>
      </c>
      <c r="B28" s="22" t="s">
        <v>33</v>
      </c>
      <c r="C28" s="23">
        <f t="shared" si="23"/>
        <v>147.22906796776783</v>
      </c>
      <c r="D28" s="24">
        <f t="shared" si="24"/>
        <v>56.509199342814085</v>
      </c>
      <c r="E28" s="23">
        <v>144.02954212013486</v>
      </c>
      <c r="F28" s="24">
        <f t="shared" si="6"/>
        <v>55.281163015327728</v>
      </c>
      <c r="G28" s="23">
        <v>2.396788199724885</v>
      </c>
      <c r="H28" s="24">
        <f t="shared" si="7"/>
        <v>0.9199309893777865</v>
      </c>
      <c r="I28" s="23">
        <v>0.80273764790807733</v>
      </c>
      <c r="J28" s="24">
        <f t="shared" si="25"/>
        <v>0.30810533810857343</v>
      </c>
      <c r="K28">
        <v>2.2839281597210119</v>
      </c>
      <c r="L28">
        <v>1.15800283803442E-2</v>
      </c>
      <c r="M28">
        <f t="shared" si="26"/>
        <v>2.2955081881013562</v>
      </c>
    </row>
    <row r="29" spans="1:13" ht="15.75" x14ac:dyDescent="0.25">
      <c r="A29" s="28">
        <v>3</v>
      </c>
      <c r="B29" s="19" t="s">
        <v>39</v>
      </c>
      <c r="C29" s="26">
        <f>C10+C25</f>
        <v>12819.660562803874</v>
      </c>
      <c r="D29" s="27">
        <f>C29/C37*1000</f>
        <v>4920.4193455146515</v>
      </c>
      <c r="E29" s="26">
        <f>E10+E25</f>
        <v>12590.373019144854</v>
      </c>
      <c r="F29" s="27">
        <f>E29/E37*1000</f>
        <v>4329.951446534028</v>
      </c>
      <c r="G29" s="26">
        <f>G10+G25</f>
        <v>171.76097495584108</v>
      </c>
      <c r="H29" s="27">
        <f>G29/G37*1000</f>
        <v>65.924992306686519</v>
      </c>
      <c r="I29" s="26">
        <f>I10+I25</f>
        <v>57.526568703182228</v>
      </c>
      <c r="J29" s="27">
        <f>I29/I37*1000</f>
        <v>22.079745414593624</v>
      </c>
    </row>
    <row r="30" spans="1:13" ht="15.75" x14ac:dyDescent="0.25">
      <c r="A30" s="28">
        <v>4</v>
      </c>
      <c r="B30" s="22" t="s">
        <v>40</v>
      </c>
      <c r="C30" s="23">
        <f>E30+I30+G30</f>
        <v>599.96015968000006</v>
      </c>
      <c r="D30" s="24">
        <f>C30/C37*1000-0.01</f>
        <v>230.26564277270288</v>
      </c>
      <c r="E30" s="23">
        <f>E31+E32</f>
        <v>589.22950000000003</v>
      </c>
      <c r="F30" s="24">
        <f>E30/E37*1000</f>
        <v>202.64174238411965</v>
      </c>
      <c r="G30" s="23">
        <f>G31+G32</f>
        <v>8.0384148</v>
      </c>
      <c r="H30" s="24">
        <f>G30/G37*1000</f>
        <v>3.0852900898134639</v>
      </c>
      <c r="I30" s="23">
        <f>I31+I32</f>
        <v>2.6922448800000001</v>
      </c>
      <c r="J30" s="24">
        <f>I30/I37*1000</f>
        <v>1.0333326475781068</v>
      </c>
    </row>
    <row r="31" spans="1:13" ht="15.75" x14ac:dyDescent="0.25">
      <c r="A31" s="18" t="s">
        <v>41</v>
      </c>
      <c r="B31" s="22" t="s">
        <v>42</v>
      </c>
      <c r="C31" s="23">
        <f t="shared" ref="C31:C33" si="27">E31+I31+G31</f>
        <v>112.81305688</v>
      </c>
      <c r="D31" s="24">
        <f>C31/$C$37*1000</f>
        <v>43.299707100637136</v>
      </c>
      <c r="E31" s="23">
        <v>110.795326</v>
      </c>
      <c r="F31" s="24">
        <f>E31/$C$37*1000</f>
        <v>42.525265218392569</v>
      </c>
      <c r="G31" s="23">
        <v>1.5114968</v>
      </c>
      <c r="H31" s="24">
        <f>G31/$C$37*1000</f>
        <v>0.58014001688800176</v>
      </c>
      <c r="I31" s="23">
        <v>0.50623408000000003</v>
      </c>
      <c r="J31" s="24">
        <f>I31/$I$37*1000</f>
        <v>0.19430186535656713</v>
      </c>
    </row>
    <row r="32" spans="1:13" ht="15.75" x14ac:dyDescent="0.25">
      <c r="A32" s="18" t="s">
        <v>43</v>
      </c>
      <c r="B32" s="22" t="s">
        <v>44</v>
      </c>
      <c r="C32" s="23">
        <f t="shared" si="27"/>
        <v>487.14710280000003</v>
      </c>
      <c r="D32" s="24">
        <f>C32/$C$37*1000-0.01</f>
        <v>186.96593567206574</v>
      </c>
      <c r="E32" s="23">
        <v>478.43417399999998</v>
      </c>
      <c r="F32" s="24">
        <f>E32/$C$37*1000</f>
        <v>183.63175481691871</v>
      </c>
      <c r="G32" s="23">
        <v>6.5269180000000002</v>
      </c>
      <c r="H32" s="24">
        <f>G32/$C$37*1000</f>
        <v>2.5051500729254625</v>
      </c>
      <c r="I32" s="23">
        <v>2.1860108</v>
      </c>
      <c r="J32" s="24">
        <f>I32/$I$37*1000</f>
        <v>0.83903078222153982</v>
      </c>
    </row>
    <row r="33" spans="1:10" ht="15.75" x14ac:dyDescent="0.25">
      <c r="A33" s="29">
        <v>5</v>
      </c>
      <c r="B33" s="22" t="s">
        <v>45</v>
      </c>
      <c r="C33" s="23">
        <f t="shared" si="27"/>
        <v>13419.620722483876</v>
      </c>
      <c r="D33" s="24" t="s">
        <v>46</v>
      </c>
      <c r="E33" s="23">
        <f>E29+E30</f>
        <v>13179.602519144853</v>
      </c>
      <c r="F33" s="24" t="s">
        <v>46</v>
      </c>
      <c r="G33" s="23">
        <f>G29+G30</f>
        <v>179.79938975584108</v>
      </c>
      <c r="H33" s="24" t="s">
        <v>46</v>
      </c>
      <c r="I33" s="23">
        <f>I29+I30</f>
        <v>60.218813583182225</v>
      </c>
      <c r="J33" s="24" t="s">
        <v>46</v>
      </c>
    </row>
    <row r="34" spans="1:10" s="30" customFormat="1" ht="15.75" x14ac:dyDescent="0.25">
      <c r="A34" s="28">
        <v>6</v>
      </c>
      <c r="B34" s="19" t="s">
        <v>47</v>
      </c>
      <c r="C34" s="54" t="s">
        <v>46</v>
      </c>
      <c r="D34" s="27">
        <f>D29+D30+0.01</f>
        <v>5150.6949882873541</v>
      </c>
      <c r="E34" s="26" t="s">
        <v>46</v>
      </c>
      <c r="F34" s="27">
        <f>F29+F30</f>
        <v>4532.5931889181475</v>
      </c>
      <c r="G34" s="27" t="s">
        <v>46</v>
      </c>
      <c r="H34" s="27">
        <f>H29+H30</f>
        <v>69.010282396499989</v>
      </c>
      <c r="I34" s="50"/>
      <c r="J34" s="27">
        <f>J29+J30</f>
        <v>23.113078062171731</v>
      </c>
    </row>
    <row r="35" spans="1:10" s="32" customFormat="1" ht="15.75" x14ac:dyDescent="0.25">
      <c r="A35" s="29">
        <v>7</v>
      </c>
      <c r="B35" s="22" t="s">
        <v>48</v>
      </c>
      <c r="C35" s="54" t="s">
        <v>46</v>
      </c>
      <c r="D35" s="24">
        <v>1030.1400000000001</v>
      </c>
      <c r="E35" s="31" t="s">
        <v>46</v>
      </c>
      <c r="F35" s="24">
        <v>906.52</v>
      </c>
      <c r="G35" s="24" t="s">
        <v>46</v>
      </c>
      <c r="H35" s="24">
        <v>13.8</v>
      </c>
      <c r="I35" s="51"/>
      <c r="J35" s="31">
        <v>4.62</v>
      </c>
    </row>
    <row r="36" spans="1:10" s="30" customFormat="1" ht="15.75" x14ac:dyDescent="0.25">
      <c r="A36" s="28">
        <v>8</v>
      </c>
      <c r="B36" s="19" t="s">
        <v>49</v>
      </c>
      <c r="C36" s="54" t="s">
        <v>46</v>
      </c>
      <c r="D36" s="27">
        <f>D34+D35</f>
        <v>6180.8349882873545</v>
      </c>
      <c r="E36" s="33" t="s">
        <v>46</v>
      </c>
      <c r="F36" s="27">
        <f>F34+F35</f>
        <v>5439.113188918147</v>
      </c>
      <c r="G36" s="27" t="s">
        <v>46</v>
      </c>
      <c r="H36" s="27">
        <f>H34+H35</f>
        <v>82.810282396499986</v>
      </c>
      <c r="I36" s="50"/>
      <c r="J36" s="27">
        <f>J34+J35</f>
        <v>27.733078062171732</v>
      </c>
    </row>
    <row r="37" spans="1:10" s="38" customFormat="1" ht="31.5" x14ac:dyDescent="0.25">
      <c r="A37" s="34">
        <v>9</v>
      </c>
      <c r="B37" s="35" t="s">
        <v>90</v>
      </c>
      <c r="C37" s="59">
        <v>2605.4</v>
      </c>
      <c r="D37" s="54" t="s">
        <v>46</v>
      </c>
      <c r="E37" s="57">
        <v>2907.74</v>
      </c>
      <c r="F37" s="37"/>
      <c r="G37" s="37">
        <v>2605.4</v>
      </c>
      <c r="H37" s="37"/>
      <c r="I37" s="58">
        <v>2605.4</v>
      </c>
      <c r="J37" s="52"/>
    </row>
    <row r="38" spans="1:10" ht="15" x14ac:dyDescent="0.25">
      <c r="A38" s="39"/>
      <c r="B38" s="39"/>
      <c r="C38" s="39"/>
      <c r="D38" s="39"/>
      <c r="E38" s="39"/>
      <c r="F38" s="39"/>
      <c r="G38" s="39"/>
      <c r="H38" s="39"/>
    </row>
    <row r="39" spans="1:10" ht="15" x14ac:dyDescent="0.25">
      <c r="A39" s="39"/>
      <c r="B39" s="39"/>
      <c r="C39" s="39"/>
      <c r="D39" s="39"/>
      <c r="E39" s="39"/>
      <c r="F39" s="39"/>
      <c r="G39" s="39"/>
      <c r="H39" s="39"/>
    </row>
    <row r="40" spans="1:10" ht="15.75" x14ac:dyDescent="0.25">
      <c r="A40" s="39"/>
      <c r="B40" s="40" t="s">
        <v>50</v>
      </c>
      <c r="C40" s="84" t="s">
        <v>51</v>
      </c>
      <c r="D40" s="84"/>
      <c r="E40" s="73" t="s">
        <v>51</v>
      </c>
      <c r="F40" s="73"/>
      <c r="G40" s="60"/>
      <c r="H40" s="60"/>
    </row>
    <row r="41" spans="1:10" ht="15.75" x14ac:dyDescent="0.25">
      <c r="A41" s="39"/>
      <c r="B41" s="40" t="s">
        <v>52</v>
      </c>
      <c r="C41" s="71"/>
      <c r="D41" s="71"/>
      <c r="E41" s="40"/>
      <c r="F41" s="40"/>
      <c r="G41" s="40"/>
      <c r="H41" s="40"/>
    </row>
    <row r="42" spans="1:10" ht="15.75" x14ac:dyDescent="0.25">
      <c r="A42" s="39"/>
      <c r="B42" s="40"/>
      <c r="C42" s="71"/>
      <c r="D42" s="71"/>
      <c r="E42" s="40"/>
      <c r="F42" s="40"/>
      <c r="G42" s="40"/>
      <c r="H42" s="40"/>
    </row>
    <row r="43" spans="1:10" ht="15.75" x14ac:dyDescent="0.25">
      <c r="A43" s="41"/>
      <c r="B43" s="42" t="s">
        <v>53</v>
      </c>
      <c r="C43" s="85" t="s">
        <v>54</v>
      </c>
      <c r="D43" s="85"/>
      <c r="E43" s="74" t="s">
        <v>54</v>
      </c>
      <c r="F43" s="74"/>
      <c r="G43" s="61"/>
      <c r="H43" s="61"/>
    </row>
    <row r="44" spans="1:10" ht="17.25" x14ac:dyDescent="0.3">
      <c r="A44" s="43"/>
      <c r="B44" s="44"/>
      <c r="C44" s="44"/>
      <c r="D44" s="44"/>
      <c r="E44" s="44"/>
      <c r="F44" s="44"/>
      <c r="G44" s="44"/>
      <c r="H44" s="44"/>
    </row>
    <row r="45" spans="1:10" ht="17.25" x14ac:dyDescent="0.3">
      <c r="A45" s="43"/>
      <c r="B45" s="44"/>
      <c r="C45" s="44"/>
      <c r="D45" s="44"/>
      <c r="E45" s="44"/>
      <c r="F45" s="44"/>
      <c r="G45" s="44"/>
      <c r="H45" s="44"/>
    </row>
    <row r="46" spans="1:10" ht="17.25" x14ac:dyDescent="0.3">
      <c r="A46" s="43"/>
      <c r="B46" s="44"/>
      <c r="C46" s="44"/>
      <c r="D46" s="44"/>
      <c r="E46" s="44"/>
      <c r="F46" s="44"/>
      <c r="G46" s="44"/>
      <c r="H46" s="44"/>
    </row>
    <row r="47" spans="1:10" ht="17.25" x14ac:dyDescent="0.3">
      <c r="A47" s="45"/>
      <c r="B47" s="44"/>
      <c r="C47" s="44"/>
      <c r="D47" s="44"/>
      <c r="E47" s="44"/>
      <c r="F47" s="44"/>
      <c r="G47" s="44"/>
      <c r="H47" s="44"/>
    </row>
    <row r="48" spans="1:10" ht="17.25" x14ac:dyDescent="0.3">
      <c r="A48" s="45"/>
      <c r="B48" s="44"/>
      <c r="C48" s="44"/>
      <c r="D48" s="44"/>
      <c r="E48" s="44"/>
      <c r="F48" s="44"/>
      <c r="G48" s="44"/>
      <c r="H48" s="44"/>
    </row>
    <row r="49" spans="1:8" ht="17.25" x14ac:dyDescent="0.3">
      <c r="A49" s="46"/>
      <c r="B49" s="44"/>
      <c r="C49" s="44"/>
      <c r="D49" s="44"/>
      <c r="E49" s="44"/>
      <c r="F49" s="44"/>
      <c r="G49" s="44"/>
      <c r="H49" s="44"/>
    </row>
    <row r="50" spans="1:8" ht="17.25" x14ac:dyDescent="0.3">
      <c r="A50" s="46"/>
      <c r="B50" s="47"/>
      <c r="C50" s="47"/>
      <c r="D50" s="47"/>
      <c r="E50" s="47"/>
      <c r="F50" s="47"/>
      <c r="G50" s="47"/>
      <c r="H50" s="47"/>
    </row>
    <row r="51" spans="1:8" ht="15.75" x14ac:dyDescent="0.25">
      <c r="A51" s="45"/>
      <c r="B51" s="43"/>
      <c r="C51" s="43"/>
      <c r="D51" s="43"/>
      <c r="E51" s="43"/>
      <c r="F51" s="43"/>
      <c r="G51" s="43"/>
      <c r="H51" s="43"/>
    </row>
    <row r="52" spans="1:8" ht="15.75" x14ac:dyDescent="0.25">
      <c r="A52" s="45"/>
    </row>
    <row r="53" spans="1:8" ht="15.75" x14ac:dyDescent="0.25">
      <c r="A53" s="45"/>
    </row>
    <row r="54" spans="1:8" ht="15.75" x14ac:dyDescent="0.25">
      <c r="A54" s="43"/>
    </row>
  </sheetData>
  <mergeCells count="15">
    <mergeCell ref="G8:H8"/>
    <mergeCell ref="I8:J8"/>
    <mergeCell ref="E40:F40"/>
    <mergeCell ref="E43:F43"/>
    <mergeCell ref="A3:F3"/>
    <mergeCell ref="A4:F4"/>
    <mergeCell ref="A5:F5"/>
    <mergeCell ref="A6:F6"/>
    <mergeCell ref="A8:A9"/>
    <mergeCell ref="B8:B9"/>
    <mergeCell ref="C8:D8"/>
    <mergeCell ref="E8:F8"/>
    <mergeCell ref="C40:D40"/>
    <mergeCell ref="C43:D43"/>
    <mergeCell ref="A7:D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К58</vt:lpstr>
      <vt:lpstr>К60</vt:lpstr>
      <vt:lpstr>К62</vt:lpstr>
      <vt:lpstr>К64</vt:lpstr>
      <vt:lpstr>8Б52</vt:lpstr>
      <vt:lpstr>8Б54</vt:lpstr>
      <vt:lpstr>ЧШ</vt:lpstr>
      <vt:lpstr>чапл Ябл нас</vt:lpstr>
      <vt:lpstr>Чапл Ябл бюдж</vt:lpstr>
      <vt:lpstr>Чапл Ябл. ін</vt:lpstr>
      <vt:lpstr>Шк 2</vt:lpstr>
      <vt:lpstr>Гімназія</vt:lpstr>
      <vt:lpstr>Деревяна</vt:lpstr>
      <vt:lpstr>Кр Сл школа</vt:lpstr>
      <vt:lpstr>М. Вільш</vt:lpstr>
      <vt:lpstr>Семенівка</vt:lpstr>
      <vt:lpstr>Долина</vt:lpstr>
      <vt:lpstr>Копачів</vt:lpstr>
      <vt:lpstr>Перше тр Шк</vt:lpstr>
      <vt:lpstr>П. Травня Клуб</vt:lpstr>
      <vt:lpstr>Стоматол</vt:lpstr>
      <vt:lpstr>Германівка гімназія</vt:lpstr>
      <vt:lpstr>Красна Сл дит сад</vt:lpstr>
      <vt:lpstr>Германівка буд доп</vt:lpstr>
      <vt:lpstr>Красне</vt:lpstr>
      <vt:lpstr>Германівка школа</vt:lpstr>
      <vt:lpstr>Германівка лікарня</vt:lpstr>
      <vt:lpstr>Германівка сіль рада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2025-08-27T10:54:07Z</dcterms:modified>
</cp:coreProperties>
</file>